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TRABALHOS\TOMADA DE PREÇO\TOMADA DE PREÇO - 001 - 2019 - COBERTURA DE QUADRA\"/>
    </mc:Choice>
  </mc:AlternateContent>
  <bookViews>
    <workbookView xWindow="0" yWindow="0" windowWidth="20490" windowHeight="7755" tabRatio="844"/>
  </bookViews>
  <sheets>
    <sheet name="QCOB PQ - 220V_SAPATAS" sheetId="181" r:id="rId1"/>
    <sheet name="CRONOGRAMA" sheetId="168" r:id="rId2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CRE" localSheetId="0" hidden="1">#REF!</definedName>
    <definedName name="ACRE" hidden="1">#REF!</definedName>
    <definedName name="ademir" hidden="1">{#N/A,#N/A,FALSE,"Cronograma";#N/A,#N/A,FALSE,"Cronogr. 2"}</definedName>
    <definedName name="_xlnm.Print_Area" localSheetId="1">CRONOGRAMA!$B$1:$I$36</definedName>
    <definedName name="_xlnm.Print_Area" localSheetId="0">'QCOB PQ - 220V_SAPATAS'!$B$1:$J$105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Popular" hidden="1">{#N/A,#N/A,FALSE,"Cronograma";#N/A,#N/A,FALSE,"Cronogr. 2"}</definedName>
    <definedName name="rio" hidden="1">{#N/A,#N/A,FALSE,"Cronograma";#N/A,#N/A,FALSE,"Cronogr. 2"}</definedName>
    <definedName name="SINAPI_AC" localSheetId="0" hidden="1">#REF!</definedName>
    <definedName name="SINAPI_AC" hidden="1">#REF!</definedName>
    <definedName name="ss" hidden="1">{#N/A,#N/A,FALSE,"Cronograma";#N/A,#N/A,FALSE,"Cronogr. 2"}</definedName>
    <definedName name="_xlnm.Print_Titles" localSheetId="0">'QCOB PQ - 220V_SAPATAS'!$1:$13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52511"/>
</workbook>
</file>

<file path=xl/calcChain.xml><?xml version="1.0" encoding="utf-8"?>
<calcChain xmlns="http://schemas.openxmlformats.org/spreadsheetml/2006/main">
  <c r="J105" i="181" l="1"/>
  <c r="I58" i="181" l="1"/>
  <c r="I54" i="181"/>
  <c r="I34" i="181" l="1"/>
  <c r="J34" i="181" s="1"/>
  <c r="I27" i="181"/>
  <c r="J27" i="181" s="1"/>
  <c r="I101" i="181" l="1"/>
  <c r="J101" i="181" s="1"/>
  <c r="I97" i="181"/>
  <c r="J97" i="181" s="1"/>
  <c r="I96" i="181"/>
  <c r="J96" i="181" s="1"/>
  <c r="I94" i="181"/>
  <c r="J94" i="181" s="1"/>
  <c r="I93" i="181"/>
  <c r="J93" i="181" s="1"/>
  <c r="I91" i="181"/>
  <c r="J91" i="181" s="1"/>
  <c r="I90" i="181"/>
  <c r="J90" i="181" s="1"/>
  <c r="I89" i="181"/>
  <c r="J89" i="181" s="1"/>
  <c r="I88" i="181"/>
  <c r="J88" i="181" s="1"/>
  <c r="I87" i="181"/>
  <c r="J87" i="181" s="1"/>
  <c r="I86" i="181"/>
  <c r="J86" i="181" s="1"/>
  <c r="I85" i="181"/>
  <c r="J85" i="181" s="1"/>
  <c r="I84" i="181"/>
  <c r="J84" i="181" s="1"/>
  <c r="I83" i="181"/>
  <c r="J83" i="181" s="1"/>
  <c r="I82" i="181"/>
  <c r="J82" i="181" s="1"/>
  <c r="I81" i="181"/>
  <c r="J81" i="181" s="1"/>
  <c r="I80" i="181"/>
  <c r="J80" i="181" s="1"/>
  <c r="I78" i="181"/>
  <c r="J78" i="181" s="1"/>
  <c r="I77" i="181"/>
  <c r="J77" i="181" s="1"/>
  <c r="I76" i="181"/>
  <c r="J76" i="181" s="1"/>
  <c r="I75" i="181"/>
  <c r="J75" i="181" s="1"/>
  <c r="I70" i="181"/>
  <c r="J70" i="181" s="1"/>
  <c r="I69" i="181"/>
  <c r="J69" i="181" s="1"/>
  <c r="J58" i="181"/>
  <c r="I64" i="181"/>
  <c r="J64" i="181" s="1"/>
  <c r="I62" i="181"/>
  <c r="J62" i="181" s="1"/>
  <c r="I63" i="181"/>
  <c r="J63" i="181" s="1"/>
  <c r="J54" i="181"/>
  <c r="I53" i="181"/>
  <c r="J53" i="181" s="1"/>
  <c r="J52" i="181"/>
  <c r="I52" i="181"/>
  <c r="I51" i="181"/>
  <c r="J51" i="181" s="1"/>
  <c r="I47" i="181"/>
  <c r="J47" i="181" s="1"/>
  <c r="I46" i="181"/>
  <c r="J46" i="181" s="1"/>
  <c r="I44" i="181"/>
  <c r="J44" i="181" s="1"/>
  <c r="I43" i="181"/>
  <c r="J43" i="181" s="1"/>
  <c r="I38" i="181"/>
  <c r="J38" i="181" s="1"/>
  <c r="I37" i="181"/>
  <c r="J37" i="181" s="1"/>
  <c r="I36" i="181"/>
  <c r="J36" i="181" s="1"/>
  <c r="I35" i="181"/>
  <c r="J35" i="181" s="1"/>
  <c r="I32" i="181"/>
  <c r="J32" i="181" s="1"/>
  <c r="I31" i="181"/>
  <c r="J31" i="181" s="1"/>
  <c r="I30" i="181"/>
  <c r="J30" i="181" s="1"/>
  <c r="I29" i="181"/>
  <c r="J29" i="181" s="1"/>
  <c r="I28" i="181"/>
  <c r="J28" i="181" s="1"/>
  <c r="I22" i="181"/>
  <c r="J22" i="181" s="1"/>
  <c r="I21" i="181"/>
  <c r="J21" i="181" s="1"/>
  <c r="I20" i="181"/>
  <c r="J20" i="181" s="1"/>
  <c r="I16" i="181"/>
  <c r="J16" i="181" s="1"/>
  <c r="I15" i="181"/>
  <c r="J15" i="181" s="1"/>
  <c r="J59" i="181" l="1"/>
  <c r="J57" i="181" s="1"/>
  <c r="D22" i="168" s="1"/>
  <c r="J102" i="181"/>
  <c r="J100" i="181" s="1"/>
  <c r="D30" i="168" s="1"/>
  <c r="J65" i="181"/>
  <c r="J55" i="181"/>
  <c r="J50" i="181" l="1"/>
  <c r="D20" i="168" s="1"/>
  <c r="J61" i="181"/>
  <c r="D24" i="168" s="1"/>
  <c r="J17" i="181" l="1"/>
  <c r="J14" i="181" l="1"/>
  <c r="D12" i="168" s="1"/>
  <c r="J71" i="181"/>
  <c r="J67" i="181" s="1"/>
  <c r="D26" i="168" s="1"/>
  <c r="J98" i="181" l="1"/>
  <c r="J73" i="181" l="1"/>
  <c r="D28" i="168" s="1"/>
  <c r="J48" i="181" l="1"/>
  <c r="J41" i="181" s="1"/>
  <c r="D18" i="168" s="1"/>
  <c r="J39" i="181" l="1"/>
  <c r="J25" i="181" l="1"/>
  <c r="D16" i="168" s="1"/>
  <c r="J23" i="181"/>
  <c r="J104" i="181" s="1"/>
  <c r="J19" i="181" l="1"/>
  <c r="D14" i="168" s="1"/>
  <c r="G21" i="168"/>
  <c r="F23" i="168"/>
  <c r="I25" i="168"/>
  <c r="D34" i="168" l="1"/>
  <c r="J10" i="181"/>
  <c r="G17" i="168"/>
  <c r="F17" i="168"/>
  <c r="F15" i="168"/>
  <c r="H21" i="168"/>
  <c r="H29" i="168"/>
  <c r="I29" i="168"/>
  <c r="G29" i="168"/>
  <c r="I31" i="168"/>
  <c r="E30" i="168" l="1"/>
  <c r="E22" i="168"/>
  <c r="E24" i="168"/>
  <c r="E20" i="168"/>
  <c r="E26" i="168"/>
  <c r="E12" i="168"/>
  <c r="E28" i="168"/>
  <c r="E18" i="168"/>
  <c r="E16" i="168"/>
  <c r="E14" i="168"/>
  <c r="H19" i="168"/>
  <c r="G19" i="168"/>
  <c r="F13" i="168"/>
  <c r="F34" i="168" s="1"/>
  <c r="I27" i="168" l="1"/>
  <c r="I34" i="168" s="1"/>
  <c r="G27" i="168"/>
  <c r="G34" i="168" s="1"/>
  <c r="H27" i="168"/>
  <c r="H34" i="168" s="1"/>
  <c r="G35" i="168" l="1"/>
  <c r="H35" i="168"/>
  <c r="F35" i="168"/>
  <c r="F36" i="168" s="1"/>
  <c r="I35" i="168"/>
  <c r="G36" i="168" l="1"/>
  <c r="H36" i="168" s="1"/>
  <c r="I36" i="168" s="1"/>
  <c r="E34" i="168"/>
</calcChain>
</file>

<file path=xl/sharedStrings.xml><?xml version="1.0" encoding="utf-8"?>
<sst xmlns="http://schemas.openxmlformats.org/spreadsheetml/2006/main" count="291" uniqueCount="178">
  <si>
    <t>ITEM</t>
  </si>
  <si>
    <t>m</t>
  </si>
  <si>
    <t>un</t>
  </si>
  <si>
    <t>m²</t>
  </si>
  <si>
    <t>PINTURA</t>
  </si>
  <si>
    <t>Ministério da Educação</t>
  </si>
  <si>
    <t xml:space="preserve">Planilha Orçamentária 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</si>
  <si>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</si>
  <si>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</si>
  <si>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</si>
  <si>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</si>
  <si>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</si>
  <si>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</si>
  <si>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</si>
  <si>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</si>
  <si>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</si>
  <si>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</si>
  <si>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6.1</t>
  </si>
  <si>
    <t>7.1</t>
  </si>
  <si>
    <t>8.1</t>
  </si>
  <si>
    <t>9.1</t>
  </si>
  <si>
    <t>9.2</t>
  </si>
  <si>
    <t>9.3</t>
  </si>
  <si>
    <t>10.1</t>
  </si>
  <si>
    <t>DESCRIÇÃO DOS SERVIÇOS</t>
  </si>
  <si>
    <t>QUANT.</t>
  </si>
  <si>
    <t>VALOR (R$)</t>
  </si>
  <si>
    <t xml:space="preserve">SUPERESTRUTURA </t>
  </si>
  <si>
    <t>m³</t>
  </si>
  <si>
    <t>SINAPI</t>
  </si>
  <si>
    <t xml:space="preserve">SISTEMAS DE COBERTURA </t>
  </si>
  <si>
    <t>SERVIÇOS FINAIS</t>
  </si>
  <si>
    <t>CÓDIGO</t>
  </si>
  <si>
    <t>FONTE</t>
  </si>
  <si>
    <t xml:space="preserve">FUNDAÇÕES </t>
  </si>
  <si>
    <t>SEINFRA</t>
  </si>
  <si>
    <t>kg</t>
  </si>
  <si>
    <t>5.2</t>
  </si>
  <si>
    <t>ELETRODUTOS E ACESSÓRIOS</t>
  </si>
  <si>
    <t>ILUMINAÇÃO E TOMADAS</t>
  </si>
  <si>
    <t>9.4</t>
  </si>
  <si>
    <t>73970/1</t>
  </si>
  <si>
    <t>74106/1</t>
  </si>
  <si>
    <t>74130/1</t>
  </si>
  <si>
    <t>74130/4</t>
  </si>
  <si>
    <t>73924/3</t>
  </si>
  <si>
    <t>74145/1</t>
  </si>
  <si>
    <t>73859/2</t>
  </si>
  <si>
    <t>5.3</t>
  </si>
  <si>
    <t>5.4</t>
  </si>
  <si>
    <t>cj</t>
  </si>
  <si>
    <t>3.1.1</t>
  </si>
  <si>
    <t>3.1.2</t>
  </si>
  <si>
    <t>3.1.3</t>
  </si>
  <si>
    <t>3.1.4</t>
  </si>
  <si>
    <t>3.1.5</t>
  </si>
  <si>
    <t>3.2.1</t>
  </si>
  <si>
    <t>3.2.2</t>
  </si>
  <si>
    <t>3.2.3</t>
  </si>
  <si>
    <t>3.2.4</t>
  </si>
  <si>
    <t>Subtotal</t>
  </si>
  <si>
    <t>3.2.5</t>
  </si>
  <si>
    <t>4.1.1</t>
  </si>
  <si>
    <t>4.1.2</t>
  </si>
  <si>
    <t>4.2.1</t>
  </si>
  <si>
    <t>4.2.2</t>
  </si>
  <si>
    <t>7.3</t>
  </si>
  <si>
    <t>7.4</t>
  </si>
  <si>
    <t>8.1.1</t>
  </si>
  <si>
    <t>8.1.2</t>
  </si>
  <si>
    <t>9.1.1</t>
  </si>
  <si>
    <t>9.1.2</t>
  </si>
  <si>
    <t>9.1.3</t>
  </si>
  <si>
    <t>9.1.4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</si>
  <si>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</si>
  <si>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</si>
  <si>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</si>
  <si>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</si>
  <si>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</si>
  <si>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</si>
  <si>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</si>
  <si>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</si>
  <si>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</si>
  <si>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</si>
  <si>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</si>
  <si>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</si>
  <si>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9.3.1</t>
  </si>
  <si>
    <t>9.3.2</t>
  </si>
  <si>
    <t>9.4.1</t>
  </si>
  <si>
    <t>9.4.2</t>
  </si>
  <si>
    <t>ESTRUTURA METÁLICA</t>
  </si>
  <si>
    <t>IMPERMEABILIZAÇÃO</t>
  </si>
  <si>
    <t>FUNDAÇÕES</t>
  </si>
  <si>
    <t>SERVIÇOS PRELIMINARES</t>
  </si>
  <si>
    <t xml:space="preserve">Locação da obra (execução de gabarito) </t>
  </si>
  <si>
    <t>DRENAGEM DE ÁGUAS PLUVIAIS</t>
  </si>
  <si>
    <t>PLANEJAMENTO</t>
  </si>
  <si>
    <t>% ITEM</t>
  </si>
  <si>
    <t xml:space="preserve">MOVIMENTO DE TERRAS </t>
  </si>
  <si>
    <t xml:space="preserve">IMPERMEABILIZAÇÃO </t>
  </si>
  <si>
    <t>INSTALAÇÕES ELÉTRICAS (110V/220V)</t>
  </si>
  <si>
    <t>CPU</t>
  </si>
  <si>
    <t>UN.</t>
  </si>
  <si>
    <t>MINISTÉRIO DA EDUCAÇÃO</t>
  </si>
  <si>
    <t>Obra: Projeto Padrão FNDE - Quadra coberta pequena - opção 220V com sapatas</t>
  </si>
  <si>
    <t>MOVIMENTO DE TERRA PARA FUNDAÇÕES</t>
  </si>
  <si>
    <t>CONCRETO ARMADO - VIGAS BALDRAMES</t>
  </si>
  <si>
    <t>SUPERESTRUTURA</t>
  </si>
  <si>
    <t>SISTEMAS DE COBERTURA</t>
  </si>
  <si>
    <t>PINTURAS E ACABAMENTOS</t>
  </si>
  <si>
    <t>INSTALAÇÃO ELÉTRICA - 220V</t>
  </si>
  <si>
    <t>CABOS E FIOS CONDUTORES</t>
  </si>
  <si>
    <t>TUBULAÇÕES E CONEXÕES DE PVC</t>
  </si>
  <si>
    <t>Armação de aço CA-50 Ø 6,3 a 12,5mm; incluso fornecimento, corte, dobra e colocação</t>
  </si>
  <si>
    <t>Armação de aço CA-60 Ø 3,4 a 6,0mm; incluso fornecimento, corte, dobra e colocação</t>
  </si>
  <si>
    <t>Forma de madeira em tábuas para fundações, com reaproveitamento</t>
  </si>
  <si>
    <t>Concreto Bombeado fck= 25MPa; incluindo preparo, lançamento e adensamento</t>
  </si>
  <si>
    <t>Pintura esmalte para estrutura metálica, 2 demãos</t>
  </si>
  <si>
    <t>CENTRO DE DISTRIBUIÇÃO</t>
  </si>
  <si>
    <t>Cabo de cobre flexível, isolado, seção de 2,5mm²; anti-chama 450/750V</t>
  </si>
  <si>
    <t>Cabo de cobre flexível, isolado, seção de 4mm²; anti-chama 450/750V</t>
  </si>
  <si>
    <t>Quadro de distribuição de energia para 12 disjuntores, fornecimento e instalação</t>
  </si>
  <si>
    <t>Pintura esmalte para telhamento metálico com fundo anticorrosivo, 2 demãos</t>
  </si>
  <si>
    <t>Escavação manual de valas em qualquer terreno exceto rocha até h= 2,0m</t>
  </si>
  <si>
    <t>Regularização e compactação do fundo de valas</t>
  </si>
  <si>
    <t>Reaterro apiloado de vala com material da obra</t>
  </si>
  <si>
    <t>Limpeza geral de quadra poliesportiva</t>
  </si>
  <si>
    <t>Calha em chapa metálica nº 24, desenvolvimento de 50cm</t>
  </si>
  <si>
    <t>Montagem e desmontagem de forma, madeira compensada com reaproveitamento</t>
  </si>
  <si>
    <t>Tubo PVC para água pluvial Ø 150mm, fornecimento e instalação</t>
  </si>
  <si>
    <t>Joelho PVC 90º para água pluvial Ø 150mm, fornecimento e instalação</t>
  </si>
  <si>
    <t>Lastro de concreto não-estrutural, espessura 5cm</t>
  </si>
  <si>
    <t>Condulete em alumínio tipo LB de ¾", inclusive acessórios</t>
  </si>
  <si>
    <t>Condulete em alumínio tipo TA de ¾", inclusive acessórios</t>
  </si>
  <si>
    <t>Condulete em alumínio tipo XA de ¾", inclusive acessórios</t>
  </si>
  <si>
    <t>Eletroduto de aço galvanizado Ø 40mm, inclusive conexões</t>
  </si>
  <si>
    <t>Eletroduto de aço galvanizado Ø 25mm, inclusive conexões</t>
  </si>
  <si>
    <t>Abraçadeira metálica tipo D de ¾", fornecimento e instalação</t>
  </si>
  <si>
    <t>Abraçadeira de ferro modular tipo dupla tipo U, fornecimento e instalação</t>
  </si>
  <si>
    <t>Bucha e arruela de aço galvanizado 1", fornecimento e instalação</t>
  </si>
  <si>
    <t>Bucha e arruela de aço galvanizado ¾", fornecimento e instalação</t>
  </si>
  <si>
    <t>Luva de aço galvanizado ¾'', fornecimento e instalação</t>
  </si>
  <si>
    <t>Luva de aço galvanizado 1'', fornecimento e instalação</t>
  </si>
  <si>
    <t>Abraçadeira metálica tipo D de 1", fornecimento e instalação</t>
  </si>
  <si>
    <t>CONCRETO ARMADO - REVESTIMENTO DOS PILARES</t>
  </si>
  <si>
    <t>Estrutura metálica para colunas, altura variável</t>
  </si>
  <si>
    <t>Estrutura metálica em arco; vão de 16,70m</t>
  </si>
  <si>
    <t>Impermeabilização de superfície com tinta betuminosa em fundações, 2 demãos</t>
  </si>
  <si>
    <t>Tomada universal 2P+T 20A/250V com suporte e placa, fornecimento e instalação</t>
  </si>
  <si>
    <t>Disjuntor termomagnético monopolar 10A, fornecimento e instalação</t>
  </si>
  <si>
    <t>Disjuntor termomagnético monopolar 20A, fornecimento e instalação</t>
  </si>
  <si>
    <t>Disjuntor termomagnético tripolar 25A, fornecimento e instalação</t>
  </si>
  <si>
    <t>CUSTO (R$)</t>
  </si>
  <si>
    <t>PREÇO (R$)</t>
  </si>
  <si>
    <t>Valor TOTAL com BDI</t>
  </si>
  <si>
    <t>Quadra coberta pequena - 220V com sapatas</t>
  </si>
  <si>
    <t>CONCRETO ARMADO - SAPATAS</t>
  </si>
  <si>
    <t>Armação de aço CA-50 Ø 10mm; incluso fornecimento, corte, dobra e colocação</t>
  </si>
  <si>
    <t>Armação de aço CA-50 Ø 8mm; incluso fornecimento, corte, dobra e colocação</t>
  </si>
  <si>
    <t>Armação de aço CA-60 Ø 5mm; incluso fornecimento, corte, dobra e colocação</t>
  </si>
  <si>
    <t>Limpeza mecanizada de terreno com remoção de camada vegetal</t>
  </si>
  <si>
    <r>
      <t>Obra</t>
    </r>
    <r>
      <rPr>
        <sz val="10"/>
        <rFont val="Arial"/>
        <family val="2"/>
      </rPr>
      <t>: Projeto Padrão FNDE - Cobertura de quadra pequena - sapatas</t>
    </r>
  </si>
  <si>
    <t>Data de preço: janeiro/2019 com desoneração</t>
  </si>
  <si>
    <t>Unidade federativa: Bahia</t>
  </si>
  <si>
    <t>3.1.6</t>
  </si>
  <si>
    <r>
      <t>Município</t>
    </r>
    <r>
      <rPr>
        <sz val="10"/>
        <rFont val="Arial"/>
        <family val="2"/>
      </rPr>
      <t>: Bom Jesus da Lapa - Bahia</t>
    </r>
  </si>
  <si>
    <r>
      <t>Endereço</t>
    </r>
    <r>
      <rPr>
        <sz val="10"/>
        <rFont val="Arial"/>
        <family val="2"/>
      </rPr>
      <t>: Zona Rural do Município</t>
    </r>
  </si>
  <si>
    <t>Kg</t>
  </si>
  <si>
    <t>Telha metálica ondulada, espessura 0,5mm (cobertura em arco)</t>
  </si>
  <si>
    <t>Telha metálica ondulada, espessura 0,5mm (fechamento lateral)</t>
  </si>
  <si>
    <t>Telha metálica ondulada, espssura 0,5mm (fechamento lateral)</t>
  </si>
  <si>
    <t>C1628</t>
  </si>
  <si>
    <t>C2466</t>
  </si>
  <si>
    <t>Pintura com Tinta Acrílica, 2 demãos</t>
  </si>
  <si>
    <t>C0466</t>
  </si>
  <si>
    <t>ORSE</t>
  </si>
  <si>
    <t>Refletor de Led, potencia 300W, bivolt, temp.cor 6400K,</t>
  </si>
  <si>
    <t>VALORES TOTAIS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</si>
</sst>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&quot;BDI&quot;\ \=\ #.0\ %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955">
    <xf numFmtId="0" fontId="0" fillId="0" borderId="0"/>
    <xf numFmtId="0" fontId="17" fillId="0" borderId="0" applyNumberFormat="0" applyBorder="0" applyProtection="0"/>
    <xf numFmtId="0" fontId="17" fillId="0" borderId="0" applyNumberFormat="0" applyBorder="0" applyProtection="0"/>
    <xf numFmtId="165" fontId="17" fillId="0" borderId="0" applyBorder="0" applyProtection="0"/>
    <xf numFmtId="165" fontId="17" fillId="0" borderId="0" applyBorder="0" applyProtection="0"/>
    <xf numFmtId="0" fontId="10" fillId="0" borderId="0"/>
    <xf numFmtId="0" fontId="17" fillId="0" borderId="0" applyNumberFormat="0" applyBorder="0" applyProtection="0"/>
    <xf numFmtId="0" fontId="18" fillId="0" borderId="0" applyNumberFormat="0" applyBorder="0" applyProtection="0"/>
    <xf numFmtId="166" fontId="18" fillId="0" borderId="0" applyBorder="0" applyProtection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0" fontId="7" fillId="0" borderId="0"/>
    <xf numFmtId="0" fontId="20" fillId="0" borderId="0"/>
    <xf numFmtId="0" fontId="7" fillId="0" borderId="0"/>
    <xf numFmtId="0" fontId="16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1" fillId="0" borderId="0" applyNumberFormat="0" applyBorder="0" applyProtection="0"/>
    <xf numFmtId="167" fontId="21" fillId="0" borderId="0" applyBorder="0" applyProtection="0"/>
    <xf numFmtId="164" fontId="7" fillId="0" borderId="0" applyFont="0" applyFill="0" applyBorder="0" applyAlignment="0" applyProtection="0"/>
    <xf numFmtId="165" fontId="17" fillId="0" borderId="0" applyBorder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/>
    <xf numFmtId="168" fontId="7" fillId="0" borderId="0" applyFont="0" applyFill="0" applyBorder="0" applyAlignment="0" applyProtection="0"/>
    <xf numFmtId="169" fontId="23" fillId="0" borderId="0">
      <protection locked="0"/>
    </xf>
    <xf numFmtId="0" fontId="8" fillId="6" borderId="5" applyFill="0" applyBorder="0" applyAlignment="0" applyProtection="0">
      <alignment vertical="center"/>
      <protection locked="0"/>
    </xf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10" fillId="0" borderId="0"/>
    <xf numFmtId="173" fontId="23" fillId="0" borderId="0">
      <protection locked="0"/>
    </xf>
    <xf numFmtId="173" fontId="23" fillId="0" borderId="0"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38" fontId="14" fillId="2" borderId="0" applyNumberFormat="0" applyBorder="0" applyAlignment="0" applyProtection="0"/>
    <xf numFmtId="0" fontId="23" fillId="0" borderId="0">
      <protection locked="0"/>
    </xf>
    <xf numFmtId="0" fontId="23" fillId="0" borderId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10" fontId="14" fillId="7" borderId="1" applyNumberFormat="0" applyBorder="0" applyAlignment="0" applyProtection="0"/>
    <xf numFmtId="0" fontId="7" fillId="0" borderId="0">
      <alignment horizontal="centerContinuous" vertical="justify"/>
    </xf>
    <xf numFmtId="0" fontId="27" fillId="0" borderId="0" applyAlignment="0">
      <alignment horizontal="center"/>
    </xf>
    <xf numFmtId="44" fontId="11" fillId="0" borderId="0" applyFont="0" applyFill="0" applyBorder="0" applyAlignment="0" applyProtection="0"/>
    <xf numFmtId="174" fontId="2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9" fillId="0" borderId="0">
      <alignment horizontal="left" vertical="center" indent="12"/>
    </xf>
    <xf numFmtId="0" fontId="14" fillId="0" borderId="5" applyBorder="0">
      <alignment horizontal="left" vertical="center" wrapText="1" indent="2"/>
      <protection locked="0"/>
    </xf>
    <xf numFmtId="0" fontId="14" fillId="0" borderId="5" applyBorder="0">
      <alignment horizontal="left" vertical="center" wrapText="1" indent="3"/>
      <protection locked="0"/>
    </xf>
    <xf numFmtId="10" fontId="7" fillId="0" borderId="0" applyFont="0" applyFill="0" applyBorder="0" applyAlignment="0" applyProtection="0"/>
    <xf numFmtId="175" fontId="23" fillId="0" borderId="0">
      <protection locked="0"/>
    </xf>
    <xf numFmtId="175" fontId="23" fillId="0" borderId="0">
      <protection locked="0"/>
    </xf>
    <xf numFmtId="176" fontId="23" fillId="0" borderId="0">
      <protection locked="0"/>
    </xf>
    <xf numFmtId="9" fontId="2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38" fontId="30" fillId="0" borderId="0" applyFont="0" applyFill="0" applyBorder="0" applyAlignment="0" applyProtection="0"/>
    <xf numFmtId="177" fontId="31" fillId="0" borderId="0">
      <protection locked="0"/>
    </xf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30" fillId="0" borderId="0"/>
    <xf numFmtId="0" fontId="32" fillId="0" borderId="0">
      <protection locked="0"/>
    </xf>
    <xf numFmtId="0" fontId="32" fillId="0" borderId="0"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6" fillId="0" borderId="0"/>
    <xf numFmtId="164" fontId="34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3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>
      <alignment horizontal="centerContinuous" vertical="justify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6" fillId="0" borderId="0"/>
    <xf numFmtId="0" fontId="3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6" fillId="0" borderId="0">
      <alignment horizontal="centerContinuous" vertical="justify"/>
    </xf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0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30">
    <xf numFmtId="0" fontId="0" fillId="0" borderId="0" xfId="0"/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2" borderId="1" xfId="11" applyFont="1" applyFill="1" applyBorder="1" applyAlignment="1">
      <alignment horizontal="center"/>
    </xf>
    <xf numFmtId="0" fontId="8" fillId="2" borderId="1" xfId="11" applyFont="1" applyFill="1" applyBorder="1" applyAlignment="1">
      <alignment vertical="center"/>
    </xf>
    <xf numFmtId="0" fontId="8" fillId="0" borderId="0" xfId="11" applyFont="1" applyFill="1" applyBorder="1" applyAlignment="1">
      <alignment horizontal="left" vertical="center"/>
    </xf>
    <xf numFmtId="0" fontId="8" fillId="0" borderId="0" xfId="11" applyFont="1" applyFill="1" applyBorder="1" applyAlignment="1">
      <alignment horizontal="center"/>
    </xf>
    <xf numFmtId="0" fontId="8" fillId="0" borderId="0" xfId="11" applyFont="1" applyFill="1" applyBorder="1" applyAlignment="1">
      <alignment horizontal="center" vertical="center"/>
    </xf>
    <xf numFmtId="0" fontId="8" fillId="0" borderId="1" xfId="11" applyFont="1" applyFill="1" applyBorder="1" applyAlignment="1">
      <alignment horizontal="center"/>
    </xf>
    <xf numFmtId="0" fontId="8" fillId="0" borderId="1" xfId="11" applyFont="1" applyFill="1" applyBorder="1" applyAlignment="1">
      <alignment horizontal="left" vertical="center"/>
    </xf>
    <xf numFmtId="0" fontId="8" fillId="0" borderId="1" xfId="11" applyFont="1" applyFill="1" applyBorder="1" applyAlignment="1">
      <alignment horizontal="center" vertical="center"/>
    </xf>
    <xf numFmtId="0" fontId="8" fillId="2" borderId="1" xfId="11" applyFont="1" applyFill="1" applyBorder="1" applyAlignment="1">
      <alignment horizontal="center" vertical="center"/>
    </xf>
    <xf numFmtId="0" fontId="8" fillId="0" borderId="3" xfId="11" applyFont="1" applyFill="1" applyBorder="1" applyAlignment="1">
      <alignment horizontal="center"/>
    </xf>
    <xf numFmtId="0" fontId="8" fillId="0" borderId="3" xfId="11" applyFont="1" applyFill="1" applyBorder="1" applyAlignment="1">
      <alignment vertical="center"/>
    </xf>
    <xf numFmtId="0" fontId="8" fillId="0" borderId="1" xfId="11" applyFont="1" applyFill="1" applyBorder="1" applyAlignment="1">
      <alignment horizontal="center" vertical="center" wrapText="1"/>
    </xf>
    <xf numFmtId="164" fontId="8" fillId="0" borderId="1" xfId="30" applyFont="1" applyFill="1" applyBorder="1" applyAlignment="1">
      <alignment horizontal="center" vertical="center"/>
    </xf>
    <xf numFmtId="164" fontId="8" fillId="0" borderId="0" xfId="30" applyFont="1" applyFill="1" applyBorder="1" applyAlignment="1">
      <alignment horizontal="center" vertical="center"/>
    </xf>
    <xf numFmtId="164" fontId="8" fillId="2" borderId="1" xfId="30" applyFont="1" applyFill="1" applyBorder="1" applyAlignment="1">
      <alignment vertical="center"/>
    </xf>
    <xf numFmtId="164" fontId="8" fillId="0" borderId="3" xfId="3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11" applyFont="1" applyFill="1" applyBorder="1" applyAlignment="1">
      <alignment vertical="center" wrapText="1"/>
    </xf>
    <xf numFmtId="0" fontId="8" fillId="0" borderId="9" xfId="11" applyFont="1" applyFill="1" applyBorder="1" applyAlignment="1">
      <alignment vertical="center" wrapText="1"/>
    </xf>
    <xf numFmtId="0" fontId="12" fillId="0" borderId="9" xfId="11" applyFont="1" applyFill="1" applyBorder="1" applyAlignment="1">
      <alignment vertical="center" wrapText="1"/>
    </xf>
    <xf numFmtId="49" fontId="8" fillId="4" borderId="7" xfId="11" applyNumberFormat="1" applyFont="1" applyFill="1" applyBorder="1" applyAlignment="1">
      <alignment horizontal="center" vertical="center"/>
    </xf>
    <xf numFmtId="49" fontId="8" fillId="4" borderId="27" xfId="11" applyNumberFormat="1" applyFont="1" applyFill="1" applyBorder="1" applyAlignment="1">
      <alignment horizontal="center" vertical="center"/>
    </xf>
    <xf numFmtId="164" fontId="8" fillId="4" borderId="27" xfId="3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horizontal="right"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26" xfId="0" applyNumberFormat="1" applyFont="1" applyFill="1" applyBorder="1" applyAlignment="1">
      <alignment vertical="center"/>
    </xf>
    <xf numFmtId="0" fontId="8" fillId="4" borderId="29" xfId="0" applyFont="1" applyFill="1" applyBorder="1" applyAlignment="1">
      <alignment horizontal="right" vertical="center"/>
    </xf>
    <xf numFmtId="164" fontId="8" fillId="0" borderId="3" xfId="25" applyFont="1" applyFill="1" applyBorder="1" applyAlignment="1">
      <alignment horizontal="right" vertical="center"/>
    </xf>
    <xf numFmtId="0" fontId="8" fillId="0" borderId="0" xfId="11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1" xfId="173" applyFont="1" applyFill="1" applyBorder="1" applyAlignment="1">
      <alignment horizontal="center" vertical="center" wrapText="1"/>
    </xf>
    <xf numFmtId="4" fontId="6" fillId="2" borderId="1" xfId="173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9" fillId="0" borderId="22" xfId="173" applyFont="1" applyBorder="1" applyAlignment="1">
      <alignment vertical="center"/>
    </xf>
    <xf numFmtId="0" fontId="9" fillId="0" borderId="23" xfId="173" applyFont="1" applyBorder="1" applyAlignment="1">
      <alignment vertical="center"/>
    </xf>
    <xf numFmtId="0" fontId="9" fillId="0" borderId="24" xfId="173" applyFont="1" applyBorder="1" applyAlignment="1">
      <alignment vertical="center"/>
    </xf>
    <xf numFmtId="0" fontId="6" fillId="0" borderId="0" xfId="173"/>
    <xf numFmtId="0" fontId="6" fillId="0" borderId="0" xfId="173" applyFont="1" applyAlignment="1">
      <alignment vertical="center"/>
    </xf>
    <xf numFmtId="0" fontId="6" fillId="0" borderId="0" xfId="173" applyFont="1" applyAlignment="1">
      <alignment horizontal="left" vertical="center"/>
    </xf>
    <xf numFmtId="0" fontId="6" fillId="0" borderId="0" xfId="173" applyFont="1" applyAlignment="1">
      <alignment horizontal="center" vertical="center"/>
    </xf>
    <xf numFmtId="164" fontId="6" fillId="0" borderId="0" xfId="178" applyFont="1" applyAlignment="1">
      <alignment horizontal="center" vertical="center"/>
    </xf>
    <xf numFmtId="0" fontId="8" fillId="0" borderId="22" xfId="173" applyFont="1" applyBorder="1" applyAlignment="1">
      <alignment vertical="center"/>
    </xf>
    <xf numFmtId="0" fontId="8" fillId="0" borderId="23" xfId="173" applyFont="1" applyBorder="1" applyAlignment="1">
      <alignment vertical="center"/>
    </xf>
    <xf numFmtId="0" fontId="6" fillId="0" borderId="23" xfId="173" applyFont="1" applyBorder="1" applyAlignment="1">
      <alignment horizontal="left" vertical="center"/>
    </xf>
    <xf numFmtId="0" fontId="6" fillId="0" borderId="23" xfId="173" applyFont="1" applyBorder="1" applyAlignment="1">
      <alignment horizontal="center" vertical="center"/>
    </xf>
    <xf numFmtId="164" fontId="6" fillId="0" borderId="23" xfId="178" applyFont="1" applyBorder="1" applyAlignment="1">
      <alignment horizontal="center" vertical="center"/>
    </xf>
    <xf numFmtId="0" fontId="6" fillId="0" borderId="23" xfId="173" applyFont="1" applyBorder="1" applyAlignment="1">
      <alignment vertical="center"/>
    </xf>
    <xf numFmtId="0" fontId="6" fillId="0" borderId="24" xfId="173" applyFont="1" applyBorder="1" applyAlignment="1">
      <alignment horizontal="center" vertical="center"/>
    </xf>
    <xf numFmtId="0" fontId="8" fillId="0" borderId="8" xfId="173" applyFont="1" applyBorder="1" applyAlignment="1">
      <alignment vertical="center"/>
    </xf>
    <xf numFmtId="0" fontId="8" fillId="0" borderId="0" xfId="173" applyFont="1" applyBorder="1" applyAlignment="1">
      <alignment vertical="center"/>
    </xf>
    <xf numFmtId="0" fontId="6" fillId="0" borderId="0" xfId="173" applyFont="1" applyBorder="1" applyAlignment="1">
      <alignment horizontal="left" vertical="center"/>
    </xf>
    <xf numFmtId="0" fontId="6" fillId="0" borderId="0" xfId="173" applyFont="1" applyBorder="1" applyAlignment="1">
      <alignment horizontal="center" vertical="center"/>
    </xf>
    <xf numFmtId="164" fontId="8" fillId="0" borderId="0" xfId="178" applyFont="1" applyBorder="1" applyAlignment="1">
      <alignment horizontal="center" vertical="center"/>
    </xf>
    <xf numFmtId="9" fontId="6" fillId="0" borderId="0" xfId="173" applyNumberFormat="1" applyFont="1" applyBorder="1" applyAlignment="1">
      <alignment vertical="center"/>
    </xf>
    <xf numFmtId="0" fontId="6" fillId="0" borderId="0" xfId="173" applyFont="1" applyBorder="1" applyAlignment="1">
      <alignment vertical="center"/>
    </xf>
    <xf numFmtId="0" fontId="6" fillId="0" borderId="9" xfId="173" applyFont="1" applyBorder="1" applyAlignment="1">
      <alignment horizontal="center" vertical="center"/>
    </xf>
    <xf numFmtId="0" fontId="8" fillId="0" borderId="10" xfId="173" applyFont="1" applyBorder="1" applyAlignment="1">
      <alignment vertical="center"/>
    </xf>
    <xf numFmtId="0" fontId="8" fillId="0" borderId="11" xfId="173" applyFont="1" applyBorder="1" applyAlignment="1">
      <alignment vertical="center"/>
    </xf>
    <xf numFmtId="0" fontId="6" fillId="0" borderId="11" xfId="173" applyFont="1" applyBorder="1" applyAlignment="1">
      <alignment horizontal="left" vertical="center"/>
    </xf>
    <xf numFmtId="0" fontId="6" fillId="0" borderId="11" xfId="173" applyFont="1" applyBorder="1" applyAlignment="1">
      <alignment horizontal="center" vertical="center"/>
    </xf>
    <xf numFmtId="164" fontId="8" fillId="0" borderId="11" xfId="178" applyFont="1" applyBorder="1" applyAlignment="1">
      <alignment horizontal="center" vertical="center"/>
    </xf>
    <xf numFmtId="0" fontId="6" fillId="0" borderId="11" xfId="173" applyFont="1" applyBorder="1" applyAlignment="1">
      <alignment vertical="center"/>
    </xf>
    <xf numFmtId="0" fontId="6" fillId="0" borderId="12" xfId="173" applyFont="1" applyBorder="1" applyAlignment="1">
      <alignment horizontal="center" vertical="center"/>
    </xf>
    <xf numFmtId="0" fontId="6" fillId="5" borderId="13" xfId="173" applyFill="1" applyBorder="1" applyAlignment="1">
      <alignment horizontal="center"/>
    </xf>
    <xf numFmtId="0" fontId="6" fillId="5" borderId="14" xfId="173" applyFill="1" applyBorder="1" applyAlignment="1">
      <alignment horizontal="center"/>
    </xf>
    <xf numFmtId="0" fontId="6" fillId="5" borderId="14" xfId="173" applyFill="1" applyBorder="1" applyAlignment="1">
      <alignment horizontal="right"/>
    </xf>
    <xf numFmtId="0" fontId="6" fillId="5" borderId="19" xfId="173" applyFill="1" applyBorder="1" applyAlignment="1">
      <alignment horizontal="center"/>
    </xf>
    <xf numFmtId="0" fontId="6" fillId="0" borderId="15" xfId="173" applyBorder="1"/>
    <xf numFmtId="0" fontId="6" fillId="0" borderId="1" xfId="173" applyBorder="1" applyAlignment="1">
      <alignment horizontal="center"/>
    </xf>
    <xf numFmtId="0" fontId="6" fillId="0" borderId="1" xfId="173" applyBorder="1" applyAlignment="1">
      <alignment horizontal="right"/>
    </xf>
    <xf numFmtId="0" fontId="6" fillId="0" borderId="1" xfId="173" applyBorder="1"/>
    <xf numFmtId="0" fontId="6" fillId="0" borderId="20" xfId="173" applyBorder="1"/>
    <xf numFmtId="0" fontId="6" fillId="0" borderId="15" xfId="173" applyBorder="1" applyAlignment="1">
      <alignment horizontal="center"/>
    </xf>
    <xf numFmtId="49" fontId="6" fillId="0" borderId="1" xfId="173" applyNumberFormat="1" applyBorder="1"/>
    <xf numFmtId="164" fontId="0" fillId="0" borderId="1" xfId="178" applyFont="1" applyBorder="1"/>
    <xf numFmtId="10" fontId="0" fillId="0" borderId="1" xfId="179" applyNumberFormat="1" applyFont="1" applyBorder="1"/>
    <xf numFmtId="9" fontId="6" fillId="5" borderId="1" xfId="179" applyFont="1" applyFill="1" applyBorder="1"/>
    <xf numFmtId="10" fontId="6" fillId="0" borderId="0" xfId="173" applyNumberFormat="1"/>
    <xf numFmtId="164" fontId="6" fillId="0" borderId="1" xfId="173" applyNumberFormat="1" applyBorder="1"/>
    <xf numFmtId="9" fontId="0" fillId="0" borderId="1" xfId="179" applyFont="1" applyFill="1" applyBorder="1"/>
    <xf numFmtId="9" fontId="0" fillId="0" borderId="20" xfId="179" applyFont="1" applyFill="1" applyBorder="1"/>
    <xf numFmtId="164" fontId="6" fillId="0" borderId="20" xfId="173" applyNumberFormat="1" applyBorder="1"/>
    <xf numFmtId="9" fontId="6" fillId="0" borderId="1" xfId="179" applyFont="1" applyFill="1" applyBorder="1"/>
    <xf numFmtId="9" fontId="6" fillId="5" borderId="20" xfId="179" applyFont="1" applyFill="1" applyBorder="1"/>
    <xf numFmtId="164" fontId="6" fillId="0" borderId="1" xfId="173" applyNumberFormat="1" applyFill="1" applyBorder="1"/>
    <xf numFmtId="0" fontId="6" fillId="0" borderId="16" xfId="173" applyBorder="1" applyAlignment="1">
      <alignment horizontal="center"/>
    </xf>
    <xf numFmtId="0" fontId="6" fillId="0" borderId="17" xfId="173" applyBorder="1"/>
    <xf numFmtId="164" fontId="0" fillId="0" borderId="17" xfId="178" applyFont="1" applyBorder="1"/>
    <xf numFmtId="10" fontId="0" fillId="0" borderId="17" xfId="179" applyNumberFormat="1" applyFont="1" applyBorder="1"/>
    <xf numFmtId="164" fontId="6" fillId="0" borderId="17" xfId="173" applyNumberFormat="1" applyFill="1" applyBorder="1"/>
    <xf numFmtId="164" fontId="6" fillId="0" borderId="18" xfId="173" applyNumberFormat="1" applyBorder="1"/>
    <xf numFmtId="164" fontId="0" fillId="0" borderId="0" xfId="178" applyFont="1"/>
    <xf numFmtId="164" fontId="8" fillId="5" borderId="30" xfId="178" applyFont="1" applyFill="1" applyBorder="1"/>
    <xf numFmtId="164" fontId="6" fillId="5" borderId="27" xfId="173" applyNumberFormat="1" applyFill="1" applyBorder="1"/>
    <xf numFmtId="10" fontId="0" fillId="0" borderId="25" xfId="179" applyNumberFormat="1" applyFont="1" applyBorder="1"/>
    <xf numFmtId="10" fontId="0" fillId="0" borderId="21" xfId="179" applyNumberFormat="1" applyFont="1" applyBorder="1"/>
    <xf numFmtId="10" fontId="0" fillId="0" borderId="6" xfId="179" applyNumberFormat="1" applyFont="1" applyBorder="1"/>
    <xf numFmtId="10" fontId="6" fillId="4" borderId="25" xfId="173" applyNumberFormat="1" applyFill="1" applyBorder="1"/>
    <xf numFmtId="10" fontId="6" fillId="4" borderId="21" xfId="173" applyNumberFormat="1" applyFill="1" applyBorder="1"/>
    <xf numFmtId="10" fontId="6" fillId="4" borderId="6" xfId="173" applyNumberFormat="1" applyFill="1" applyBorder="1"/>
    <xf numFmtId="164" fontId="6" fillId="5" borderId="28" xfId="173" applyNumberFormat="1" applyFill="1" applyBorder="1"/>
    <xf numFmtId="10" fontId="6" fillId="5" borderId="27" xfId="173" applyNumberFormat="1" applyFill="1" applyBorder="1"/>
    <xf numFmtId="0" fontId="6" fillId="0" borderId="0" xfId="0" applyFont="1" applyAlignment="1">
      <alignment vertical="center"/>
    </xf>
    <xf numFmtId="164" fontId="6" fillId="3" borderId="1" xfId="26" applyFont="1" applyFill="1" applyBorder="1" applyAlignment="1">
      <alignment vertical="center"/>
    </xf>
    <xf numFmtId="164" fontId="6" fillId="0" borderId="1" xfId="29" applyFont="1" applyFill="1" applyBorder="1" applyAlignment="1">
      <alignment vertical="center"/>
    </xf>
    <xf numFmtId="0" fontId="6" fillId="3" borderId="0" xfId="173" applyFont="1" applyFill="1" applyAlignment="1">
      <alignment vertical="center"/>
    </xf>
    <xf numFmtId="179" fontId="8" fillId="0" borderId="0" xfId="173" applyNumberFormat="1" applyFont="1" applyFill="1" applyBorder="1" applyAlignment="1">
      <alignment horizontal="right" vertical="center" indent="1"/>
    </xf>
    <xf numFmtId="164" fontId="6" fillId="0" borderId="0" xfId="30" applyFont="1" applyFill="1" applyAlignment="1">
      <alignment horizontal="right" vertical="center"/>
    </xf>
    <xf numFmtId="0" fontId="6" fillId="0" borderId="0" xfId="1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3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1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0" xfId="3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8" fillId="0" borderId="1" xfId="11" applyFont="1" applyFill="1" applyBorder="1" applyAlignment="1">
      <alignment vertical="center"/>
    </xf>
    <xf numFmtId="164" fontId="6" fillId="0" borderId="1" xfId="30" applyFont="1" applyFill="1" applyBorder="1" applyAlignment="1">
      <alignment vertical="center"/>
    </xf>
    <xf numFmtId="0" fontId="6" fillId="0" borderId="1" xfId="173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/>
    </xf>
    <xf numFmtId="0" fontId="6" fillId="0" borderId="1" xfId="1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2" borderId="1" xfId="173" applyFont="1" applyFill="1" applyBorder="1" applyAlignment="1">
      <alignment horizontal="left" vertical="center" wrapText="1"/>
    </xf>
    <xf numFmtId="0" fontId="8" fillId="3" borderId="1" xfId="173" applyFont="1" applyFill="1" applyBorder="1" applyAlignment="1">
      <alignment vertical="center"/>
    </xf>
    <xf numFmtId="0" fontId="6" fillId="0" borderId="1" xfId="173" applyFont="1" applyBorder="1" applyAlignment="1">
      <alignment horizontal="center" vertical="center" wrapText="1"/>
    </xf>
    <xf numFmtId="0" fontId="8" fillId="0" borderId="1" xfId="11" applyFont="1" applyFill="1" applyBorder="1" applyAlignment="1">
      <alignment vertical="center" wrapText="1"/>
    </xf>
    <xf numFmtId="0" fontId="6" fillId="3" borderId="1" xfId="1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/>
    </xf>
    <xf numFmtId="164" fontId="6" fillId="0" borderId="0" xfId="30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6" fillId="0" borderId="0" xfId="30" applyFont="1" applyAlignment="1">
      <alignment horizontal="right" vertical="center"/>
    </xf>
    <xf numFmtId="164" fontId="6" fillId="0" borderId="1" xfId="25" quotePrefix="1" applyFont="1" applyFill="1" applyBorder="1" applyAlignment="1">
      <alignment horizontal="right" vertical="center"/>
    </xf>
    <xf numFmtId="164" fontId="6" fillId="0" borderId="0" xfId="25" applyFont="1" applyBorder="1" applyAlignment="1">
      <alignment horizontal="right" vertical="center" wrapText="1"/>
    </xf>
    <xf numFmtId="0" fontId="6" fillId="3" borderId="1" xfId="173" applyFont="1" applyFill="1" applyBorder="1" applyAlignment="1">
      <alignment horizontal="center" vertical="center" wrapText="1"/>
    </xf>
    <xf numFmtId="0" fontId="8" fillId="0" borderId="3" xfId="173" applyFont="1" applyFill="1" applyBorder="1" applyAlignment="1">
      <alignment vertical="center"/>
    </xf>
    <xf numFmtId="0" fontId="8" fillId="0" borderId="1" xfId="173" applyFont="1" applyFill="1" applyBorder="1" applyAlignment="1">
      <alignment horizontal="center" vertical="center" wrapText="1"/>
    </xf>
    <xf numFmtId="0" fontId="6" fillId="0" borderId="0" xfId="173" applyFont="1" applyFill="1" applyBorder="1" applyAlignment="1">
      <alignment horizontal="center" vertical="center"/>
    </xf>
    <xf numFmtId="164" fontId="6" fillId="0" borderId="0" xfId="29" applyFont="1" applyFill="1" applyAlignment="1">
      <alignment vertical="center"/>
    </xf>
    <xf numFmtId="164" fontId="6" fillId="0" borderId="1" xfId="29" applyFont="1" applyFill="1" applyBorder="1" applyAlignment="1">
      <alignment horizontal="right" vertical="center"/>
    </xf>
    <xf numFmtId="164" fontId="8" fillId="0" borderId="0" xfId="29" applyFont="1" applyFill="1" applyAlignment="1">
      <alignment vertical="center"/>
    </xf>
    <xf numFmtId="164" fontId="8" fillId="0" borderId="0" xfId="25" applyFont="1" applyFill="1" applyBorder="1" applyAlignment="1">
      <alignment horizontal="center" vertical="center" wrapText="1"/>
    </xf>
    <xf numFmtId="164" fontId="6" fillId="0" borderId="0" xfId="25" applyFont="1" applyFill="1" applyAlignment="1">
      <alignment vertical="center"/>
    </xf>
    <xf numFmtId="164" fontId="8" fillId="0" borderId="1" xfId="25" applyFont="1" applyFill="1" applyBorder="1" applyAlignment="1">
      <alignment vertical="center"/>
    </xf>
    <xf numFmtId="164" fontId="8" fillId="0" borderId="0" xfId="25" applyFont="1" applyFill="1" applyBorder="1" applyAlignment="1">
      <alignment vertical="center"/>
    </xf>
    <xf numFmtId="164" fontId="8" fillId="4" borderId="28" xfId="25" applyFont="1" applyFill="1" applyBorder="1" applyAlignment="1">
      <alignment horizontal="center" vertical="center" wrapText="1"/>
    </xf>
    <xf numFmtId="164" fontId="6" fillId="0" borderId="0" xfId="25" applyFont="1" applyAlignment="1">
      <alignment vertical="center"/>
    </xf>
    <xf numFmtId="164" fontId="8" fillId="2" borderId="1" xfId="25" applyFont="1" applyFill="1" applyBorder="1" applyAlignment="1">
      <alignment vertical="center"/>
    </xf>
    <xf numFmtId="164" fontId="6" fillId="0" borderId="1" xfId="25" applyFont="1" applyBorder="1" applyAlignment="1">
      <alignment horizontal="right" vertical="center"/>
    </xf>
    <xf numFmtId="164" fontId="8" fillId="0" borderId="1" xfId="25" applyFont="1" applyFill="1" applyBorder="1" applyAlignment="1">
      <alignment vertical="center" wrapText="1"/>
    </xf>
    <xf numFmtId="164" fontId="6" fillId="0" borderId="0" xfId="25" applyFont="1" applyBorder="1" applyAlignment="1">
      <alignment horizontal="right" vertical="center"/>
    </xf>
    <xf numFmtId="164" fontId="8" fillId="0" borderId="0" xfId="25" applyFont="1" applyFill="1" applyBorder="1" applyAlignment="1">
      <alignment vertical="center" wrapText="1"/>
    </xf>
    <xf numFmtId="164" fontId="8" fillId="0" borderId="0" xfId="25" applyFont="1" applyBorder="1" applyAlignment="1">
      <alignment horizontal="right" vertical="center"/>
    </xf>
    <xf numFmtId="164" fontId="8" fillId="4" borderId="1" xfId="25" applyFont="1" applyFill="1" applyBorder="1" applyAlignment="1">
      <alignment horizontal="right" vertical="center"/>
    </xf>
    <xf numFmtId="164" fontId="6" fillId="0" borderId="0" xfId="25" applyFont="1" applyAlignment="1">
      <alignment horizontal="right" vertical="center"/>
    </xf>
    <xf numFmtId="164" fontId="8" fillId="0" borderId="1" xfId="25" applyFont="1" applyFill="1" applyBorder="1" applyAlignment="1">
      <alignment horizontal="right" vertical="center"/>
    </xf>
    <xf numFmtId="164" fontId="8" fillId="0" borderId="0" xfId="25" applyFont="1" applyFill="1" applyBorder="1" applyAlignment="1">
      <alignment horizontal="right" vertical="center"/>
    </xf>
    <xf numFmtId="164" fontId="8" fillId="4" borderId="27" xfId="25" applyFont="1" applyFill="1" applyBorder="1" applyAlignment="1">
      <alignment horizontal="center" vertical="center" wrapText="1"/>
    </xf>
    <xf numFmtId="164" fontId="8" fillId="2" borderId="1" xfId="25" applyFont="1" applyFill="1" applyBorder="1" applyAlignment="1">
      <alignment horizontal="right" vertical="center"/>
    </xf>
    <xf numFmtId="164" fontId="8" fillId="0" borderId="1" xfId="25" applyFont="1" applyFill="1" applyBorder="1" applyAlignment="1">
      <alignment horizontal="right" vertical="center" wrapText="1"/>
    </xf>
    <xf numFmtId="164" fontId="6" fillId="0" borderId="1" xfId="25" applyFont="1" applyFill="1" applyBorder="1" applyAlignment="1">
      <alignment horizontal="right" vertical="center"/>
    </xf>
    <xf numFmtId="164" fontId="8" fillId="0" borderId="0" xfId="25" applyFont="1" applyFill="1" applyBorder="1" applyAlignment="1">
      <alignment horizontal="right" vertical="center" wrapText="1"/>
    </xf>
    <xf numFmtId="164" fontId="6" fillId="4" borderId="1" xfId="25" applyFont="1" applyFill="1" applyBorder="1" applyAlignment="1">
      <alignment horizontal="right" vertical="center"/>
    </xf>
    <xf numFmtId="0" fontId="6" fillId="0" borderId="1" xfId="173" applyFont="1" applyFill="1" applyBorder="1" applyAlignment="1">
      <alignment horizontal="center" vertical="center" wrapText="1"/>
    </xf>
    <xf numFmtId="0" fontId="6" fillId="0" borderId="1" xfId="173" applyFont="1" applyFill="1" applyBorder="1" applyAlignment="1">
      <alignment horizontal="center" vertical="center"/>
    </xf>
    <xf numFmtId="0" fontId="6" fillId="3" borderId="1" xfId="173" applyFont="1" applyFill="1" applyBorder="1" applyAlignment="1">
      <alignment horizontal="center" vertical="center"/>
    </xf>
    <xf numFmtId="0" fontId="8" fillId="2" borderId="1" xfId="173" applyFont="1" applyFill="1" applyBorder="1" applyAlignment="1">
      <alignment vertical="center"/>
    </xf>
    <xf numFmtId="0" fontId="8" fillId="0" borderId="1" xfId="173" applyFont="1" applyFill="1" applyBorder="1" applyAlignment="1">
      <alignment vertical="center" wrapText="1"/>
    </xf>
    <xf numFmtId="0" fontId="8" fillId="3" borderId="1" xfId="173" applyFont="1" applyFill="1" applyBorder="1" applyAlignment="1">
      <alignment horizontal="center" vertical="center"/>
    </xf>
    <xf numFmtId="0" fontId="6" fillId="3" borderId="1" xfId="173" applyFont="1" applyFill="1" applyBorder="1" applyAlignment="1">
      <alignment vertical="center"/>
    </xf>
    <xf numFmtId="0" fontId="6" fillId="0" borderId="26" xfId="173" applyFont="1" applyFill="1" applyBorder="1" applyAlignment="1">
      <alignment horizontal="left" vertical="center" wrapText="1"/>
    </xf>
    <xf numFmtId="0" fontId="6" fillId="0" borderId="1" xfId="173" applyFont="1" applyFill="1" applyBorder="1" applyAlignment="1">
      <alignment horizontal="left" vertical="center" wrapText="1"/>
    </xf>
    <xf numFmtId="0" fontId="6" fillId="0" borderId="1" xfId="718" applyFont="1" applyFill="1" applyBorder="1" applyAlignment="1">
      <alignment horizontal="center" vertical="center"/>
    </xf>
    <xf numFmtId="0" fontId="6" fillId="0" borderId="1" xfId="173" applyFont="1" applyFill="1" applyBorder="1" applyAlignment="1">
      <alignment horizontal="center" vertical="center" wrapText="1"/>
    </xf>
    <xf numFmtId="164" fontId="6" fillId="0" borderId="1" xfId="25" quotePrefix="1" applyFont="1" applyFill="1" applyBorder="1" applyAlignment="1">
      <alignment horizontal="right" vertical="center"/>
    </xf>
    <xf numFmtId="0" fontId="6" fillId="0" borderId="1" xfId="17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173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25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173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64" fontId="6" fillId="0" borderId="1" xfId="25" quotePrefix="1" applyFont="1" applyFill="1" applyBorder="1" applyAlignment="1">
      <alignment horizontal="right" vertical="center"/>
    </xf>
    <xf numFmtId="0" fontId="6" fillId="0" borderId="1" xfId="173" applyFont="1" applyBorder="1" applyAlignment="1">
      <alignment horizontal="center" vertical="center"/>
    </xf>
    <xf numFmtId="0" fontId="6" fillId="0" borderId="1" xfId="173" applyFont="1" applyBorder="1" applyAlignment="1">
      <alignment horizontal="left" vertical="center"/>
    </xf>
    <xf numFmtId="164" fontId="6" fillId="0" borderId="1" xfId="25" quotePrefix="1" applyBorder="1" applyAlignment="1">
      <alignment horizontal="right" vertical="center"/>
    </xf>
    <xf numFmtId="0" fontId="12" fillId="0" borderId="22" xfId="11" applyFont="1" applyFill="1" applyBorder="1" applyAlignment="1">
      <alignment horizontal="center" vertical="center" wrapText="1"/>
    </xf>
    <xf numFmtId="0" fontId="12" fillId="0" borderId="23" xfId="11" applyFont="1" applyFill="1" applyBorder="1" applyAlignment="1">
      <alignment horizontal="center" vertical="center" wrapText="1"/>
    </xf>
    <xf numFmtId="0" fontId="12" fillId="0" borderId="24" xfId="11" applyFont="1" applyFill="1" applyBorder="1" applyAlignment="1">
      <alignment horizontal="center" vertical="center" wrapText="1"/>
    </xf>
    <xf numFmtId="0" fontId="12" fillId="0" borderId="8" xfId="11" applyFont="1" applyFill="1" applyBorder="1" applyAlignment="1">
      <alignment horizontal="center" vertical="center" wrapText="1"/>
    </xf>
    <xf numFmtId="0" fontId="12" fillId="0" borderId="0" xfId="11" applyFont="1" applyFill="1" applyBorder="1" applyAlignment="1">
      <alignment horizontal="center" vertical="center" wrapText="1"/>
    </xf>
    <xf numFmtId="0" fontId="12" fillId="0" borderId="9" xfId="11" applyFont="1" applyFill="1" applyBorder="1" applyAlignment="1">
      <alignment horizontal="center" vertical="center" wrapText="1"/>
    </xf>
    <xf numFmtId="0" fontId="12" fillId="0" borderId="10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12" xfId="11" applyFont="1" applyFill="1" applyBorder="1" applyAlignment="1">
      <alignment horizontal="center" vertical="center" wrapText="1"/>
    </xf>
    <xf numFmtId="0" fontId="8" fillId="0" borderId="10" xfId="173" applyFont="1" applyBorder="1" applyAlignment="1">
      <alignment horizontal="center" vertical="center"/>
    </xf>
    <xf numFmtId="0" fontId="8" fillId="0" borderId="11" xfId="173" applyFont="1" applyBorder="1" applyAlignment="1">
      <alignment horizontal="center" vertical="center"/>
    </xf>
    <xf numFmtId="0" fontId="8" fillId="0" borderId="12" xfId="173" applyFont="1" applyBorder="1" applyAlignment="1">
      <alignment horizontal="center" vertical="center"/>
    </xf>
    <xf numFmtId="0" fontId="8" fillId="0" borderId="25" xfId="173" applyFont="1" applyBorder="1" applyAlignment="1">
      <alignment horizontal="center" vertical="center"/>
    </xf>
    <xf numFmtId="0" fontId="8" fillId="0" borderId="21" xfId="173" applyFont="1" applyBorder="1" applyAlignment="1">
      <alignment horizontal="center" vertical="center"/>
    </xf>
    <xf numFmtId="0" fontId="8" fillId="0" borderId="6" xfId="173" applyFont="1" applyBorder="1" applyAlignment="1">
      <alignment horizontal="center" vertical="center"/>
    </xf>
    <xf numFmtId="0" fontId="8" fillId="5" borderId="25" xfId="173" applyFont="1" applyFill="1" applyBorder="1" applyAlignment="1">
      <alignment horizontal="center"/>
    </xf>
    <xf numFmtId="0" fontId="8" fillId="5" borderId="6" xfId="173" applyFont="1" applyFill="1" applyBorder="1" applyAlignment="1">
      <alignment horizontal="center"/>
    </xf>
    <xf numFmtId="164" fontId="6" fillId="8" borderId="1" xfId="25" quotePrefix="1" applyFont="1" applyFill="1" applyBorder="1" applyAlignment="1">
      <alignment horizontal="right" vertical="center"/>
    </xf>
    <xf numFmtId="164" fontId="6" fillId="8" borderId="1" xfId="25" applyFont="1" applyFill="1" applyBorder="1" applyAlignment="1">
      <alignment horizontal="right" vertical="center"/>
    </xf>
  </cellXfs>
  <cellStyles count="1955">
    <cellStyle name="_x000d__x000a_JournalTemplate=C:\COMFO\CTALK\JOURSTD.TPL_x000d__x000a_LbStateAddress=3 3 0 251 1 89 2 311_x000d__x000a_LbStateJou" xfId="77"/>
    <cellStyle name="20% - Ênfase1 100" xfId="1"/>
    <cellStyle name="60% - Ênfase6 37" xfId="2"/>
    <cellStyle name="Comma_Arauco Piping list" xfId="78"/>
    <cellStyle name="Comma0" xfId="79"/>
    <cellStyle name="CORES" xfId="80"/>
    <cellStyle name="Currency [0]_Arauco Piping list" xfId="81"/>
    <cellStyle name="Currency_Arauco Piping list" xfId="82"/>
    <cellStyle name="Currency0" xfId="83"/>
    <cellStyle name="Data" xfId="84"/>
    <cellStyle name="Date" xfId="85"/>
    <cellStyle name="Excel Built-in Excel Built-in Excel Built-in Excel Built-in Excel Built-in Excel Built-in Excel Built-in Excel Built-in Separador de milhares 4" xfId="3"/>
    <cellStyle name="Excel Built-in Excel Built-in Excel Built-in Excel Built-in Excel Built-in Excel Built-in Excel Built-in Separador de milhares 4" xfId="4"/>
    <cellStyle name="Excel Built-in Normal" xfId="5"/>
    <cellStyle name="Excel Built-in Normal 1" xfId="6"/>
    <cellStyle name="Excel Built-in Normal 2" xfId="7"/>
    <cellStyle name="Excel Built-in Normal 3" xfId="86"/>
    <cellStyle name="Excel_BuiltIn_Comma" xfId="8"/>
    <cellStyle name="Fixed" xfId="87"/>
    <cellStyle name="Fixo" xfId="88"/>
    <cellStyle name="Followed Hyperlink" xfId="89"/>
    <cellStyle name="Grey" xfId="90"/>
    <cellStyle name="Heading" xfId="9"/>
    <cellStyle name="Heading 1" xfId="91"/>
    <cellStyle name="Heading 2" xfId="92"/>
    <cellStyle name="Heading1" xfId="10"/>
    <cellStyle name="Hiperlink 2" xfId="93"/>
    <cellStyle name="Indefinido" xfId="94"/>
    <cellStyle name="Input [yellow]" xfId="95"/>
    <cellStyle name="material" xfId="96"/>
    <cellStyle name="material 2" xfId="417"/>
    <cellStyle name="material 2 2" xfId="976"/>
    <cellStyle name="material 3" xfId="358"/>
    <cellStyle name="material 4" xfId="242"/>
    <cellStyle name="MINIPG" xfId="97"/>
    <cellStyle name="Moeda 2" xfId="98"/>
    <cellStyle name="Normal" xfId="0" builtinId="0"/>
    <cellStyle name="Normal - Style1" xfId="99"/>
    <cellStyle name="Normal 10" xfId="100"/>
    <cellStyle name="Normal 10 2" xfId="187"/>
    <cellStyle name="Normal 10 2 2" xfId="927"/>
    <cellStyle name="Normal 10 3" xfId="870"/>
    <cellStyle name="Normal 100" xfId="869"/>
    <cellStyle name="Normal 101" xfId="1189"/>
    <cellStyle name="Normal 102" xfId="1192"/>
    <cellStyle name="Normal 103" xfId="1926"/>
    <cellStyle name="Normal 104" xfId="1931"/>
    <cellStyle name="Normal 105" xfId="1935"/>
    <cellStyle name="Normal 106" xfId="1941"/>
    <cellStyle name="Normal 107" xfId="1948"/>
    <cellStyle name="Normal 108" xfId="1932"/>
    <cellStyle name="Normal 109" xfId="1951"/>
    <cellStyle name="Normal 11" xfId="101"/>
    <cellStyle name="Normal 11 2" xfId="188"/>
    <cellStyle name="Normal 11 2 2" xfId="928"/>
    <cellStyle name="Normal 11 3" xfId="871"/>
    <cellStyle name="Normal 110" xfId="1946"/>
    <cellStyle name="Normal 111" xfId="1927"/>
    <cellStyle name="Normal 112" xfId="1953"/>
    <cellStyle name="Normal 113" xfId="1949"/>
    <cellStyle name="Normal 114" xfId="1943"/>
    <cellStyle name="Normal 115" xfId="1934"/>
    <cellStyle name="Normal 116" xfId="1930"/>
    <cellStyle name="Normal 117" xfId="1936"/>
    <cellStyle name="Normal 118" xfId="1929"/>
    <cellStyle name="Normal 119" xfId="1940"/>
    <cellStyle name="Normal 12" xfId="102"/>
    <cellStyle name="Normal 12 2" xfId="418"/>
    <cellStyle name="Normal 12 2 2" xfId="977"/>
    <cellStyle name="Normal 12 3" xfId="359"/>
    <cellStyle name="Normal 12 4" xfId="243"/>
    <cellStyle name="Normal 120" xfId="1928"/>
    <cellStyle name="Normal 121" xfId="1937"/>
    <cellStyle name="Normal 122" xfId="1952"/>
    <cellStyle name="Normal 123" xfId="1933"/>
    <cellStyle name="Normal 124" xfId="1954"/>
    <cellStyle name="Normal 125" xfId="1944"/>
    <cellStyle name="Normal 126" xfId="1945"/>
    <cellStyle name="Normal 127" xfId="1938"/>
    <cellStyle name="Normal 128" xfId="1950"/>
    <cellStyle name="Normal 129" xfId="1939"/>
    <cellStyle name="Normal 13" xfId="103"/>
    <cellStyle name="Normal 13 10" xfId="1194"/>
    <cellStyle name="Normal 13 2" xfId="104"/>
    <cellStyle name="Normal 13 2 2" xfId="420"/>
    <cellStyle name="Normal 13 2 2 2" xfId="625"/>
    <cellStyle name="Normal 13 2 2 2 2" xfId="1091"/>
    <cellStyle name="Normal 13 2 2 2 2 2" xfId="1239"/>
    <cellStyle name="Normal 13 2 2 2 3" xfId="1238"/>
    <cellStyle name="Normal 13 2 2 3" xfId="776"/>
    <cellStyle name="Normal 13 2 2 3 2" xfId="1240"/>
    <cellStyle name="Normal 13 2 2 4" xfId="1237"/>
    <cellStyle name="Normal 13 2 3" xfId="527"/>
    <cellStyle name="Normal 13 2 3 2" xfId="669"/>
    <cellStyle name="Normal 13 2 3 2 2" xfId="1134"/>
    <cellStyle name="Normal 13 2 3 2 2 2" xfId="1243"/>
    <cellStyle name="Normal 13 2 3 2 3" xfId="1242"/>
    <cellStyle name="Normal 13 2 3 3" xfId="822"/>
    <cellStyle name="Normal 13 2 3 3 2" xfId="1244"/>
    <cellStyle name="Normal 13 2 3 4" xfId="1241"/>
    <cellStyle name="Normal 13 2 4" xfId="361"/>
    <cellStyle name="Normal 13 2 4 2" xfId="932"/>
    <cellStyle name="Normal 13 2 4 2 2" xfId="1246"/>
    <cellStyle name="Normal 13 2 4 3" xfId="1245"/>
    <cellStyle name="Normal 13 2 5" xfId="579"/>
    <cellStyle name="Normal 13 2 5 2" xfId="1045"/>
    <cellStyle name="Normal 13 2 5 2 2" xfId="1248"/>
    <cellStyle name="Normal 13 2 5 3" xfId="1247"/>
    <cellStyle name="Normal 13 2 6" xfId="245"/>
    <cellStyle name="Normal 13 2 6 2" xfId="873"/>
    <cellStyle name="Normal 13 2 6 2 2" xfId="1250"/>
    <cellStyle name="Normal 13 2 6 3" xfId="1249"/>
    <cellStyle name="Normal 13 2 7" xfId="728"/>
    <cellStyle name="Normal 13 2 7 2" xfId="1251"/>
    <cellStyle name="Normal 13 2 8" xfId="1195"/>
    <cellStyle name="Normal 13 3" xfId="105"/>
    <cellStyle name="Normal 13 3 2" xfId="421"/>
    <cellStyle name="Normal 13 3 2 2" xfId="626"/>
    <cellStyle name="Normal 13 3 2 2 2" xfId="1092"/>
    <cellStyle name="Normal 13 3 2 2 2 2" xfId="1254"/>
    <cellStyle name="Normal 13 3 2 2 3" xfId="1253"/>
    <cellStyle name="Normal 13 3 2 3" xfId="777"/>
    <cellStyle name="Normal 13 3 2 3 2" xfId="1255"/>
    <cellStyle name="Normal 13 3 2 4" xfId="1252"/>
    <cellStyle name="Normal 13 3 3" xfId="528"/>
    <cellStyle name="Normal 13 3 3 2" xfId="670"/>
    <cellStyle name="Normal 13 3 3 2 2" xfId="1135"/>
    <cellStyle name="Normal 13 3 3 2 2 2" xfId="1258"/>
    <cellStyle name="Normal 13 3 3 2 3" xfId="1257"/>
    <cellStyle name="Normal 13 3 3 3" xfId="823"/>
    <cellStyle name="Normal 13 3 3 3 2" xfId="1259"/>
    <cellStyle name="Normal 13 3 3 4" xfId="1256"/>
    <cellStyle name="Normal 13 3 4" xfId="362"/>
    <cellStyle name="Normal 13 3 4 2" xfId="933"/>
    <cellStyle name="Normal 13 3 4 2 2" xfId="1261"/>
    <cellStyle name="Normal 13 3 4 3" xfId="1260"/>
    <cellStyle name="Normal 13 3 5" xfId="580"/>
    <cellStyle name="Normal 13 3 5 2" xfId="1046"/>
    <cellStyle name="Normal 13 3 5 2 2" xfId="1263"/>
    <cellStyle name="Normal 13 3 5 3" xfId="1262"/>
    <cellStyle name="Normal 13 3 6" xfId="246"/>
    <cellStyle name="Normal 13 3 6 2" xfId="874"/>
    <cellStyle name="Normal 13 3 6 2 2" xfId="1265"/>
    <cellStyle name="Normal 13 3 6 3" xfId="1264"/>
    <cellStyle name="Normal 13 3 7" xfId="729"/>
    <cellStyle name="Normal 13 3 7 2" xfId="1266"/>
    <cellStyle name="Normal 13 3 8" xfId="1196"/>
    <cellStyle name="Normal 13 4" xfId="180"/>
    <cellStyle name="Normal 13 4 2" xfId="299"/>
    <cellStyle name="Normal 13 4 2 2" xfId="524"/>
    <cellStyle name="Normal 13 4 2 2 2" xfId="1041"/>
    <cellStyle name="Normal 13 4 2 2 2 2" xfId="1269"/>
    <cellStyle name="Normal 13 4 2 2 3" xfId="1268"/>
    <cellStyle name="Normal 13 4 2 3" xfId="666"/>
    <cellStyle name="Normal 13 4 2 3 2" xfId="1131"/>
    <cellStyle name="Normal 13 4 2 3 2 2" xfId="1271"/>
    <cellStyle name="Normal 13 4 2 3 3" xfId="1270"/>
    <cellStyle name="Normal 13 4 2 4" xfId="716"/>
    <cellStyle name="Normal 13 4 2 4 2" xfId="1179"/>
    <cellStyle name="Normal 13 4 2 4 2 2" xfId="1273"/>
    <cellStyle name="Normal 13 4 2 4 3" xfId="1272"/>
    <cellStyle name="Normal 13 4 2 5" xfId="819"/>
    <cellStyle name="Normal 13 4 2 5 2" xfId="1274"/>
    <cellStyle name="Normal 13 4 2 6" xfId="1267"/>
    <cellStyle name="Normal 13 4 3" xfId="300"/>
    <cellStyle name="Normal 13 4 3 2" xfId="525"/>
    <cellStyle name="Normal 13 4 3 2 2" xfId="1042"/>
    <cellStyle name="Normal 13 4 3 2 2 2" xfId="1277"/>
    <cellStyle name="Normal 13 4 3 2 3" xfId="1276"/>
    <cellStyle name="Normal 13 4 3 3" xfId="667"/>
    <cellStyle name="Normal 13 4 3 3 2" xfId="1132"/>
    <cellStyle name="Normal 13 4 3 3 2 2" xfId="1279"/>
    <cellStyle name="Normal 13 4 3 3 3" xfId="1278"/>
    <cellStyle name="Normal 13 4 3 4" xfId="820"/>
    <cellStyle name="Normal 13 4 3 4 2" xfId="1280"/>
    <cellStyle name="Normal 13 4 3 5" xfId="1275"/>
    <cellStyle name="Normal 13 4 4" xfId="411"/>
    <cellStyle name="Normal 13 4 4 2" xfId="971"/>
    <cellStyle name="Normal 13 4 4 2 2" xfId="1282"/>
    <cellStyle name="Normal 13 4 4 3" xfId="1281"/>
    <cellStyle name="Normal 13 4 5" xfId="618"/>
    <cellStyle name="Normal 13 4 5 2" xfId="1084"/>
    <cellStyle name="Normal 13 4 5 2 2" xfId="1284"/>
    <cellStyle name="Normal 13 4 5 3" xfId="1283"/>
    <cellStyle name="Normal 13 4 6" xfId="715"/>
    <cellStyle name="Normal 13 4 6 2" xfId="1178"/>
    <cellStyle name="Normal 13 4 6 2 2" xfId="1286"/>
    <cellStyle name="Normal 13 4 6 3" xfId="1285"/>
    <cellStyle name="Normal 13 4 7" xfId="295"/>
    <cellStyle name="Normal 13 4 7 2" xfId="920"/>
    <cellStyle name="Normal 13 4 7 2 2" xfId="1288"/>
    <cellStyle name="Normal 13 4 7 3" xfId="1287"/>
    <cellStyle name="Normal 13 4 8" xfId="769"/>
    <cellStyle name="Normal 13 4 8 2" xfId="1289"/>
    <cellStyle name="Normal 13 4 9" xfId="1234"/>
    <cellStyle name="Normal 13 5" xfId="301"/>
    <cellStyle name="Normal 13 5 2" xfId="568"/>
    <cellStyle name="Normal 13 5 2 2" xfId="709"/>
    <cellStyle name="Normal 13 5 2 2 2" xfId="1174"/>
    <cellStyle name="Normal 13 5 2 2 2 2" xfId="1293"/>
    <cellStyle name="Normal 13 5 2 2 3" xfId="1292"/>
    <cellStyle name="Normal 13 5 2 3" xfId="862"/>
    <cellStyle name="Normal 13 5 2 3 2" xfId="1294"/>
    <cellStyle name="Normal 13 5 2 4" xfId="1291"/>
    <cellStyle name="Normal 13 5 3" xfId="419"/>
    <cellStyle name="Normal 13 5 3 2" xfId="978"/>
    <cellStyle name="Normal 13 5 3 2 2" xfId="1296"/>
    <cellStyle name="Normal 13 5 3 3" xfId="1295"/>
    <cellStyle name="Normal 13 5 4" xfId="624"/>
    <cellStyle name="Normal 13 5 4 2" xfId="1090"/>
    <cellStyle name="Normal 13 5 4 2 2" xfId="1298"/>
    <cellStyle name="Normal 13 5 4 3" xfId="1297"/>
    <cellStyle name="Normal 13 5 5" xfId="775"/>
    <cellStyle name="Normal 13 5 5 2" xfId="1299"/>
    <cellStyle name="Normal 13 5 6" xfId="1290"/>
    <cellStyle name="Normal 13 6" xfId="360"/>
    <cellStyle name="Normal 13 6 2" xfId="931"/>
    <cellStyle name="Normal 13 6 2 2" xfId="1301"/>
    <cellStyle name="Normal 13 6 3" xfId="1300"/>
    <cellStyle name="Normal 13 7" xfId="578"/>
    <cellStyle name="Normal 13 7 2" xfId="1044"/>
    <cellStyle name="Normal 13 7 2 2" xfId="1303"/>
    <cellStyle name="Normal 13 7 3" xfId="1302"/>
    <cellStyle name="Normal 13 8" xfId="244"/>
    <cellStyle name="Normal 13 8 2" xfId="872"/>
    <cellStyle name="Normal 13 8 2 2" xfId="1305"/>
    <cellStyle name="Normal 13 8 3" xfId="1304"/>
    <cellStyle name="Normal 13 9" xfId="727"/>
    <cellStyle name="Normal 13 9 2" xfId="1306"/>
    <cellStyle name="Normal 130" xfId="1947"/>
    <cellStyle name="Normal 131" xfId="1942"/>
    <cellStyle name="Normal 14" xfId="106"/>
    <cellStyle name="Normal 14 10" xfId="1197"/>
    <cellStyle name="Normal 14 2" xfId="107"/>
    <cellStyle name="Normal 14 2 2" xfId="423"/>
    <cellStyle name="Normal 14 2 2 2" xfId="628"/>
    <cellStyle name="Normal 14 2 2 2 2" xfId="1094"/>
    <cellStyle name="Normal 14 2 2 2 2 2" xfId="1309"/>
    <cellStyle name="Normal 14 2 2 2 3" xfId="1308"/>
    <cellStyle name="Normal 14 2 2 3" xfId="779"/>
    <cellStyle name="Normal 14 2 2 3 2" xfId="1310"/>
    <cellStyle name="Normal 14 2 2 4" xfId="1307"/>
    <cellStyle name="Normal 14 2 3" xfId="530"/>
    <cellStyle name="Normal 14 2 3 2" xfId="672"/>
    <cellStyle name="Normal 14 2 3 2 2" xfId="1137"/>
    <cellStyle name="Normal 14 2 3 2 2 2" xfId="1313"/>
    <cellStyle name="Normal 14 2 3 2 3" xfId="1312"/>
    <cellStyle name="Normal 14 2 3 3" xfId="825"/>
    <cellStyle name="Normal 14 2 3 3 2" xfId="1314"/>
    <cellStyle name="Normal 14 2 3 4" xfId="1311"/>
    <cellStyle name="Normal 14 2 4" xfId="364"/>
    <cellStyle name="Normal 14 2 4 2" xfId="935"/>
    <cellStyle name="Normal 14 2 4 2 2" xfId="1316"/>
    <cellStyle name="Normal 14 2 4 3" xfId="1315"/>
    <cellStyle name="Normal 14 2 5" xfId="582"/>
    <cellStyle name="Normal 14 2 5 2" xfId="1048"/>
    <cellStyle name="Normal 14 2 5 2 2" xfId="1318"/>
    <cellStyle name="Normal 14 2 5 3" xfId="1317"/>
    <cellStyle name="Normal 14 2 6" xfId="248"/>
    <cellStyle name="Normal 14 2 6 2" xfId="876"/>
    <cellStyle name="Normal 14 2 6 2 2" xfId="1320"/>
    <cellStyle name="Normal 14 2 6 3" xfId="1319"/>
    <cellStyle name="Normal 14 2 7" xfId="731"/>
    <cellStyle name="Normal 14 2 7 2" xfId="1321"/>
    <cellStyle name="Normal 14 2 8" xfId="1198"/>
    <cellStyle name="Normal 14 3" xfId="108"/>
    <cellStyle name="Normal 14 3 2" xfId="424"/>
    <cellStyle name="Normal 14 3 2 2" xfId="629"/>
    <cellStyle name="Normal 14 3 2 2 2" xfId="1095"/>
    <cellStyle name="Normal 14 3 2 2 2 2" xfId="1324"/>
    <cellStyle name="Normal 14 3 2 2 3" xfId="1323"/>
    <cellStyle name="Normal 14 3 2 3" xfId="780"/>
    <cellStyle name="Normal 14 3 2 3 2" xfId="1325"/>
    <cellStyle name="Normal 14 3 2 4" xfId="1322"/>
    <cellStyle name="Normal 14 3 3" xfId="531"/>
    <cellStyle name="Normal 14 3 3 2" xfId="673"/>
    <cellStyle name="Normal 14 3 3 2 2" xfId="1138"/>
    <cellStyle name="Normal 14 3 3 2 2 2" xfId="1328"/>
    <cellStyle name="Normal 14 3 3 2 3" xfId="1327"/>
    <cellStyle name="Normal 14 3 3 3" xfId="826"/>
    <cellStyle name="Normal 14 3 3 3 2" xfId="1329"/>
    <cellStyle name="Normal 14 3 3 4" xfId="1326"/>
    <cellStyle name="Normal 14 3 4" xfId="365"/>
    <cellStyle name="Normal 14 3 4 2" xfId="936"/>
    <cellStyle name="Normal 14 3 4 2 2" xfId="1331"/>
    <cellStyle name="Normal 14 3 4 3" xfId="1330"/>
    <cellStyle name="Normal 14 3 5" xfId="583"/>
    <cellStyle name="Normal 14 3 5 2" xfId="1049"/>
    <cellStyle name="Normal 14 3 5 2 2" xfId="1333"/>
    <cellStyle name="Normal 14 3 5 3" xfId="1332"/>
    <cellStyle name="Normal 14 3 6" xfId="249"/>
    <cellStyle name="Normal 14 3 6 2" xfId="877"/>
    <cellStyle name="Normal 14 3 6 2 2" xfId="1335"/>
    <cellStyle name="Normal 14 3 6 3" xfId="1334"/>
    <cellStyle name="Normal 14 3 7" xfId="732"/>
    <cellStyle name="Normal 14 3 7 2" xfId="1336"/>
    <cellStyle name="Normal 14 3 8" xfId="1199"/>
    <cellStyle name="Normal 14 4" xfId="422"/>
    <cellStyle name="Normal 14 4 2" xfId="627"/>
    <cellStyle name="Normal 14 4 2 2" xfId="1093"/>
    <cellStyle name="Normal 14 4 2 2 2" xfId="1339"/>
    <cellStyle name="Normal 14 4 2 3" xfId="1338"/>
    <cellStyle name="Normal 14 4 3" xfId="778"/>
    <cellStyle name="Normal 14 4 3 2" xfId="1340"/>
    <cellStyle name="Normal 14 4 4" xfId="1337"/>
    <cellStyle name="Normal 14 5" xfId="529"/>
    <cellStyle name="Normal 14 5 2" xfId="671"/>
    <cellStyle name="Normal 14 5 2 2" xfId="1136"/>
    <cellStyle name="Normal 14 5 2 2 2" xfId="1343"/>
    <cellStyle name="Normal 14 5 2 3" xfId="1342"/>
    <cellStyle name="Normal 14 5 3" xfId="824"/>
    <cellStyle name="Normal 14 5 3 2" xfId="1344"/>
    <cellStyle name="Normal 14 5 4" xfId="1341"/>
    <cellStyle name="Normal 14 6" xfId="363"/>
    <cellStyle name="Normal 14 6 2" xfId="934"/>
    <cellStyle name="Normal 14 6 2 2" xfId="1346"/>
    <cellStyle name="Normal 14 6 3" xfId="1345"/>
    <cellStyle name="Normal 14 7" xfId="581"/>
    <cellStyle name="Normal 14 7 2" xfId="1047"/>
    <cellStyle name="Normal 14 7 2 2" xfId="1348"/>
    <cellStyle name="Normal 14 7 3" xfId="1347"/>
    <cellStyle name="Normal 14 8" xfId="247"/>
    <cellStyle name="Normal 14 8 2" xfId="875"/>
    <cellStyle name="Normal 14 8 2 2" xfId="1350"/>
    <cellStyle name="Normal 14 8 3" xfId="1349"/>
    <cellStyle name="Normal 14 9" xfId="730"/>
    <cellStyle name="Normal 14 9 2" xfId="1351"/>
    <cellStyle name="Normal 15" xfId="109"/>
    <cellStyle name="Normal 15 2" xfId="110"/>
    <cellStyle name="Normal 16" xfId="111"/>
    <cellStyle name="Normal 16 10" xfId="1200"/>
    <cellStyle name="Normal 16 2" xfId="112"/>
    <cellStyle name="Normal 16 2 2" xfId="426"/>
    <cellStyle name="Normal 16 2 2 2" xfId="631"/>
    <cellStyle name="Normal 16 2 2 2 2" xfId="1097"/>
    <cellStyle name="Normal 16 2 2 2 2 2" xfId="1354"/>
    <cellStyle name="Normal 16 2 2 2 3" xfId="1353"/>
    <cellStyle name="Normal 16 2 2 3" xfId="782"/>
    <cellStyle name="Normal 16 2 2 3 2" xfId="1355"/>
    <cellStyle name="Normal 16 2 2 4" xfId="1352"/>
    <cellStyle name="Normal 16 2 3" xfId="533"/>
    <cellStyle name="Normal 16 2 3 2" xfId="675"/>
    <cellStyle name="Normal 16 2 3 2 2" xfId="1140"/>
    <cellStyle name="Normal 16 2 3 2 2 2" xfId="1358"/>
    <cellStyle name="Normal 16 2 3 2 3" xfId="1357"/>
    <cellStyle name="Normal 16 2 3 3" xfId="828"/>
    <cellStyle name="Normal 16 2 3 3 2" xfId="1359"/>
    <cellStyle name="Normal 16 2 3 4" xfId="1356"/>
    <cellStyle name="Normal 16 2 4" xfId="367"/>
    <cellStyle name="Normal 16 2 4 2" xfId="938"/>
    <cellStyle name="Normal 16 2 4 2 2" xfId="1361"/>
    <cellStyle name="Normal 16 2 4 3" xfId="1360"/>
    <cellStyle name="Normal 16 2 5" xfId="585"/>
    <cellStyle name="Normal 16 2 5 2" xfId="1051"/>
    <cellStyle name="Normal 16 2 5 2 2" xfId="1363"/>
    <cellStyle name="Normal 16 2 5 3" xfId="1362"/>
    <cellStyle name="Normal 16 2 6" xfId="251"/>
    <cellStyle name="Normal 16 2 6 2" xfId="880"/>
    <cellStyle name="Normal 16 2 6 2 2" xfId="1365"/>
    <cellStyle name="Normal 16 2 6 3" xfId="1364"/>
    <cellStyle name="Normal 16 2 7" xfId="734"/>
    <cellStyle name="Normal 16 2 7 2" xfId="1366"/>
    <cellStyle name="Normal 16 2 8" xfId="1201"/>
    <cellStyle name="Normal 16 3" xfId="113"/>
    <cellStyle name="Normal 16 3 2" xfId="427"/>
    <cellStyle name="Normal 16 3 2 2" xfId="632"/>
    <cellStyle name="Normal 16 3 2 2 2" xfId="1098"/>
    <cellStyle name="Normal 16 3 2 2 2 2" xfId="1369"/>
    <cellStyle name="Normal 16 3 2 2 3" xfId="1368"/>
    <cellStyle name="Normal 16 3 2 3" xfId="783"/>
    <cellStyle name="Normal 16 3 2 3 2" xfId="1370"/>
    <cellStyle name="Normal 16 3 2 4" xfId="1367"/>
    <cellStyle name="Normal 16 3 3" xfId="534"/>
    <cellStyle name="Normal 16 3 3 2" xfId="676"/>
    <cellStyle name="Normal 16 3 3 2 2" xfId="1141"/>
    <cellStyle name="Normal 16 3 3 2 2 2" xfId="1373"/>
    <cellStyle name="Normal 16 3 3 2 3" xfId="1372"/>
    <cellStyle name="Normal 16 3 3 3" xfId="829"/>
    <cellStyle name="Normal 16 3 3 3 2" xfId="1374"/>
    <cellStyle name="Normal 16 3 3 4" xfId="1371"/>
    <cellStyle name="Normal 16 3 4" xfId="368"/>
    <cellStyle name="Normal 16 3 4 2" xfId="939"/>
    <cellStyle name="Normal 16 3 4 2 2" xfId="1376"/>
    <cellStyle name="Normal 16 3 4 3" xfId="1375"/>
    <cellStyle name="Normal 16 3 5" xfId="586"/>
    <cellStyle name="Normal 16 3 5 2" xfId="1052"/>
    <cellStyle name="Normal 16 3 5 2 2" xfId="1378"/>
    <cellStyle name="Normal 16 3 5 3" xfId="1377"/>
    <cellStyle name="Normal 16 3 6" xfId="252"/>
    <cellStyle name="Normal 16 3 6 2" xfId="881"/>
    <cellStyle name="Normal 16 3 6 2 2" xfId="1380"/>
    <cellStyle name="Normal 16 3 6 3" xfId="1379"/>
    <cellStyle name="Normal 16 3 7" xfId="735"/>
    <cellStyle name="Normal 16 3 7 2" xfId="1381"/>
    <cellStyle name="Normal 16 3 8" xfId="1202"/>
    <cellStyle name="Normal 16 4" xfId="425"/>
    <cellStyle name="Normal 16 4 2" xfId="630"/>
    <cellStyle name="Normal 16 4 2 2" xfId="1096"/>
    <cellStyle name="Normal 16 4 2 2 2" xfId="1384"/>
    <cellStyle name="Normal 16 4 2 3" xfId="1383"/>
    <cellStyle name="Normal 16 4 3" xfId="781"/>
    <cellStyle name="Normal 16 4 3 2" xfId="1385"/>
    <cellStyle name="Normal 16 4 4" xfId="1382"/>
    <cellStyle name="Normal 16 5" xfId="532"/>
    <cellStyle name="Normal 16 5 2" xfId="674"/>
    <cellStyle name="Normal 16 5 2 2" xfId="1139"/>
    <cellStyle name="Normal 16 5 2 2 2" xfId="1388"/>
    <cellStyle name="Normal 16 5 2 3" xfId="1387"/>
    <cellStyle name="Normal 16 5 3" xfId="827"/>
    <cellStyle name="Normal 16 5 3 2" xfId="1389"/>
    <cellStyle name="Normal 16 5 4" xfId="1386"/>
    <cellStyle name="Normal 16 6" xfId="366"/>
    <cellStyle name="Normal 16 6 2" xfId="937"/>
    <cellStyle name="Normal 16 6 2 2" xfId="1391"/>
    <cellStyle name="Normal 16 6 3" xfId="1390"/>
    <cellStyle name="Normal 16 7" xfId="584"/>
    <cellStyle name="Normal 16 7 2" xfId="1050"/>
    <cellStyle name="Normal 16 7 2 2" xfId="1393"/>
    <cellStyle name="Normal 16 7 3" xfId="1392"/>
    <cellStyle name="Normal 16 8" xfId="250"/>
    <cellStyle name="Normal 16 8 2" xfId="879"/>
    <cellStyle name="Normal 16 8 2 2" xfId="1395"/>
    <cellStyle name="Normal 16 8 3" xfId="1394"/>
    <cellStyle name="Normal 16 9" xfId="733"/>
    <cellStyle name="Normal 16 9 2" xfId="1396"/>
    <cellStyle name="Normal 17" xfId="51"/>
    <cellStyle name="Normal 17 2" xfId="428"/>
    <cellStyle name="Normal 17 2 2" xfId="979"/>
    <cellStyle name="Normal 17 3" xfId="332"/>
    <cellStyle name="Normal 17 4" xfId="216"/>
    <cellStyle name="Normal 18" xfId="61"/>
    <cellStyle name="Normal 18 2" xfId="429"/>
    <cellStyle name="Normal 18 2 2" xfId="980"/>
    <cellStyle name="Normal 18 3" xfId="342"/>
    <cellStyle name="Normal 18 4" xfId="226"/>
    <cellStyle name="Normal 19" xfId="42"/>
    <cellStyle name="Normal 19 2" xfId="430"/>
    <cellStyle name="Normal 19 2 2" xfId="981"/>
    <cellStyle name="Normal 19 3" xfId="323"/>
    <cellStyle name="Normal 19 4" xfId="207"/>
    <cellStyle name="Normal 2" xfId="11"/>
    <cellStyle name="Normal 2 2" xfId="114"/>
    <cellStyle name="Normal 2 2 2" xfId="173"/>
    <cellStyle name="Normal 2 2 2 2" xfId="758"/>
    <cellStyle name="Normal 2 3" xfId="726"/>
    <cellStyle name="Normal 20" xfId="47"/>
    <cellStyle name="Normal 20 2" xfId="431"/>
    <cellStyle name="Normal 20 2 2" xfId="982"/>
    <cellStyle name="Normal 20 3" xfId="328"/>
    <cellStyle name="Normal 20 4" xfId="212"/>
    <cellStyle name="Normal 21" xfId="56"/>
    <cellStyle name="Normal 21 2" xfId="432"/>
    <cellStyle name="Normal 21 2 2" xfId="983"/>
    <cellStyle name="Normal 21 3" xfId="337"/>
    <cellStyle name="Normal 21 4" xfId="221"/>
    <cellStyle name="Normal 22" xfId="38"/>
    <cellStyle name="Normal 22 2" xfId="433"/>
    <cellStyle name="Normal 22 2 2" xfId="984"/>
    <cellStyle name="Normal 22 3" xfId="319"/>
    <cellStyle name="Normal 22 4" xfId="203"/>
    <cellStyle name="Normal 23" xfId="34"/>
    <cellStyle name="Normal 23 2" xfId="434"/>
    <cellStyle name="Normal 23 2 2" xfId="985"/>
    <cellStyle name="Normal 23 3" xfId="315"/>
    <cellStyle name="Normal 23 4" xfId="199"/>
    <cellStyle name="Normal 24" xfId="36"/>
    <cellStyle name="Normal 24 2" xfId="435"/>
    <cellStyle name="Normal 24 2 2" xfId="986"/>
    <cellStyle name="Normal 24 3" xfId="317"/>
    <cellStyle name="Normal 24 4" xfId="201"/>
    <cellStyle name="Normal 25" xfId="65"/>
    <cellStyle name="Normal 25 2" xfId="436"/>
    <cellStyle name="Normal 25 2 2" xfId="987"/>
    <cellStyle name="Normal 25 3" xfId="346"/>
    <cellStyle name="Normal 25 4" xfId="230"/>
    <cellStyle name="Normal 26" xfId="76"/>
    <cellStyle name="Normal 26 2" xfId="437"/>
    <cellStyle name="Normal 26 2 2" xfId="988"/>
    <cellStyle name="Normal 26 3" xfId="357"/>
    <cellStyle name="Normal 26 4" xfId="241"/>
    <cellStyle name="Normal 27" xfId="70"/>
    <cellStyle name="Normal 27 2" xfId="438"/>
    <cellStyle name="Normal 27 2 2" xfId="989"/>
    <cellStyle name="Normal 27 3" xfId="351"/>
    <cellStyle name="Normal 27 4" xfId="235"/>
    <cellStyle name="Normal 28" xfId="67"/>
    <cellStyle name="Normal 28 2" xfId="439"/>
    <cellStyle name="Normal 28 2 2" xfId="990"/>
    <cellStyle name="Normal 28 3" xfId="348"/>
    <cellStyle name="Normal 28 4" xfId="232"/>
    <cellStyle name="Normal 29" xfId="58"/>
    <cellStyle name="Normal 29 2" xfId="440"/>
    <cellStyle name="Normal 29 2 2" xfId="991"/>
    <cellStyle name="Normal 29 3" xfId="339"/>
    <cellStyle name="Normal 29 4" xfId="223"/>
    <cellStyle name="Normal 3" xfId="12"/>
    <cellStyle name="Normal 3 2" xfId="115"/>
    <cellStyle name="Normal 3 2 2" xfId="442"/>
    <cellStyle name="Normal 3 2 2 2" xfId="993"/>
    <cellStyle name="Normal 3 2 3" xfId="369"/>
    <cellStyle name="Normal 3 2 4" xfId="253"/>
    <cellStyle name="Normal 3 3" xfId="116"/>
    <cellStyle name="Normal 3 4" xfId="441"/>
    <cellStyle name="Normal 3 4 2" xfId="992"/>
    <cellStyle name="Normal 30" xfId="32"/>
    <cellStyle name="Normal 30 2" xfId="443"/>
    <cellStyle name="Normal 30 2 2" xfId="994"/>
    <cellStyle name="Normal 30 3" xfId="313"/>
    <cellStyle name="Normal 30 4" xfId="197"/>
    <cellStyle name="Normal 31" xfId="63"/>
    <cellStyle name="Normal 31 2" xfId="444"/>
    <cellStyle name="Normal 31 2 2" xfId="995"/>
    <cellStyle name="Normal 31 3" xfId="344"/>
    <cellStyle name="Normal 31 4" xfId="228"/>
    <cellStyle name="Normal 32" xfId="40"/>
    <cellStyle name="Normal 32 2" xfId="445"/>
    <cellStyle name="Normal 32 2 2" xfId="996"/>
    <cellStyle name="Normal 32 3" xfId="321"/>
    <cellStyle name="Normal 32 4" xfId="205"/>
    <cellStyle name="Normal 33" xfId="49"/>
    <cellStyle name="Normal 33 2" xfId="446"/>
    <cellStyle name="Normal 33 2 2" xfId="997"/>
    <cellStyle name="Normal 33 3" xfId="330"/>
    <cellStyle name="Normal 33 4" xfId="214"/>
    <cellStyle name="Normal 34" xfId="74"/>
    <cellStyle name="Normal 34 2" xfId="447"/>
    <cellStyle name="Normal 34 2 2" xfId="998"/>
    <cellStyle name="Normal 34 3" xfId="355"/>
    <cellStyle name="Normal 34 4" xfId="239"/>
    <cellStyle name="Normal 35" xfId="59"/>
    <cellStyle name="Normal 35 2" xfId="448"/>
    <cellStyle name="Normal 35 2 2" xfId="999"/>
    <cellStyle name="Normal 35 3" xfId="340"/>
    <cellStyle name="Normal 35 4" xfId="224"/>
    <cellStyle name="Normal 36" xfId="45"/>
    <cellStyle name="Normal 36 2" xfId="449"/>
    <cellStyle name="Normal 36 2 2" xfId="1000"/>
    <cellStyle name="Normal 36 3" xfId="326"/>
    <cellStyle name="Normal 36 4" xfId="210"/>
    <cellStyle name="Normal 37" xfId="117"/>
    <cellStyle name="Normal 37 2" xfId="118"/>
    <cellStyle name="Normal 37 2 2" xfId="451"/>
    <cellStyle name="Normal 37 2 2 2" xfId="634"/>
    <cellStyle name="Normal 37 2 2 2 2" xfId="1100"/>
    <cellStyle name="Normal 37 2 2 2 2 2" xfId="1399"/>
    <cellStyle name="Normal 37 2 2 2 3" xfId="1398"/>
    <cellStyle name="Normal 37 2 2 3" xfId="786"/>
    <cellStyle name="Normal 37 2 2 3 2" xfId="1400"/>
    <cellStyle name="Normal 37 2 2 4" xfId="1397"/>
    <cellStyle name="Normal 37 2 3" xfId="536"/>
    <cellStyle name="Normal 37 2 3 2" xfId="678"/>
    <cellStyle name="Normal 37 2 3 2 2" xfId="1143"/>
    <cellStyle name="Normal 37 2 3 2 2 2" xfId="1403"/>
    <cellStyle name="Normal 37 2 3 2 3" xfId="1402"/>
    <cellStyle name="Normal 37 2 3 3" xfId="831"/>
    <cellStyle name="Normal 37 2 3 3 2" xfId="1404"/>
    <cellStyle name="Normal 37 2 3 4" xfId="1401"/>
    <cellStyle name="Normal 37 2 4" xfId="371"/>
    <cellStyle name="Normal 37 2 4 2" xfId="941"/>
    <cellStyle name="Normal 37 2 4 2 2" xfId="1406"/>
    <cellStyle name="Normal 37 2 4 3" xfId="1405"/>
    <cellStyle name="Normal 37 2 5" xfId="588"/>
    <cellStyle name="Normal 37 2 5 2" xfId="1054"/>
    <cellStyle name="Normal 37 2 5 2 2" xfId="1408"/>
    <cellStyle name="Normal 37 2 5 3" xfId="1407"/>
    <cellStyle name="Normal 37 2 6" xfId="255"/>
    <cellStyle name="Normal 37 2 6 2" xfId="883"/>
    <cellStyle name="Normal 37 2 6 2 2" xfId="1410"/>
    <cellStyle name="Normal 37 2 6 3" xfId="1409"/>
    <cellStyle name="Normal 37 2 7" xfId="737"/>
    <cellStyle name="Normal 37 2 7 2" xfId="1411"/>
    <cellStyle name="Normal 37 2 8" xfId="1204"/>
    <cellStyle name="Normal 37 3" xfId="450"/>
    <cellStyle name="Normal 37 3 2" xfId="633"/>
    <cellStyle name="Normal 37 3 2 2" xfId="1099"/>
    <cellStyle name="Normal 37 3 2 2 2" xfId="1414"/>
    <cellStyle name="Normal 37 3 2 3" xfId="1413"/>
    <cellStyle name="Normal 37 3 3" xfId="785"/>
    <cellStyle name="Normal 37 3 3 2" xfId="1415"/>
    <cellStyle name="Normal 37 3 4" xfId="1412"/>
    <cellStyle name="Normal 37 4" xfId="535"/>
    <cellStyle name="Normal 37 4 2" xfId="677"/>
    <cellStyle name="Normal 37 4 2 2" xfId="1142"/>
    <cellStyle name="Normal 37 4 2 2 2" xfId="1418"/>
    <cellStyle name="Normal 37 4 2 3" xfId="1417"/>
    <cellStyle name="Normal 37 4 3" xfId="830"/>
    <cellStyle name="Normal 37 4 3 2" xfId="1419"/>
    <cellStyle name="Normal 37 4 4" xfId="1416"/>
    <cellStyle name="Normal 37 5" xfId="370"/>
    <cellStyle name="Normal 37 5 2" xfId="940"/>
    <cellStyle name="Normal 37 5 2 2" xfId="1421"/>
    <cellStyle name="Normal 37 5 3" xfId="1420"/>
    <cellStyle name="Normal 37 6" xfId="587"/>
    <cellStyle name="Normal 37 6 2" xfId="1053"/>
    <cellStyle name="Normal 37 6 2 2" xfId="1423"/>
    <cellStyle name="Normal 37 6 3" xfId="1422"/>
    <cellStyle name="Normal 37 7" xfId="254"/>
    <cellStyle name="Normal 37 7 2" xfId="882"/>
    <cellStyle name="Normal 37 7 2 2" xfId="1425"/>
    <cellStyle name="Normal 37 7 3" xfId="1424"/>
    <cellStyle name="Normal 37 8" xfId="736"/>
    <cellStyle name="Normal 37 8 2" xfId="1426"/>
    <cellStyle name="Normal 37 9" xfId="1203"/>
    <cellStyle name="Normal 38" xfId="119"/>
    <cellStyle name="Normal 38 2" xfId="452"/>
    <cellStyle name="Normal 38 2 2" xfId="635"/>
    <cellStyle name="Normal 38 2 2 2" xfId="1101"/>
    <cellStyle name="Normal 38 2 2 2 2" xfId="1429"/>
    <cellStyle name="Normal 38 2 2 3" xfId="1428"/>
    <cellStyle name="Normal 38 2 3" xfId="787"/>
    <cellStyle name="Normal 38 2 3 2" xfId="1430"/>
    <cellStyle name="Normal 38 2 4" xfId="1427"/>
    <cellStyle name="Normal 38 3" xfId="537"/>
    <cellStyle name="Normal 38 3 2" xfId="679"/>
    <cellStyle name="Normal 38 3 2 2" xfId="1144"/>
    <cellStyle name="Normal 38 3 2 2 2" xfId="1433"/>
    <cellStyle name="Normal 38 3 2 3" xfId="1432"/>
    <cellStyle name="Normal 38 3 3" xfId="832"/>
    <cellStyle name="Normal 38 3 3 2" xfId="1434"/>
    <cellStyle name="Normal 38 3 4" xfId="1431"/>
    <cellStyle name="Normal 38 4" xfId="372"/>
    <cellStyle name="Normal 38 4 2" xfId="942"/>
    <cellStyle name="Normal 38 4 2 2" xfId="1436"/>
    <cellStyle name="Normal 38 4 3" xfId="1435"/>
    <cellStyle name="Normal 38 5" xfId="589"/>
    <cellStyle name="Normal 38 5 2" xfId="1055"/>
    <cellStyle name="Normal 38 5 2 2" xfId="1438"/>
    <cellStyle name="Normal 38 5 3" xfId="1437"/>
    <cellStyle name="Normal 38 6" xfId="256"/>
    <cellStyle name="Normal 38 6 2" xfId="884"/>
    <cellStyle name="Normal 38 6 2 2" xfId="1440"/>
    <cellStyle name="Normal 38 6 3" xfId="1439"/>
    <cellStyle name="Normal 38 7" xfId="738"/>
    <cellStyle name="Normal 38 7 2" xfId="1441"/>
    <cellStyle name="Normal 38 8" xfId="1205"/>
    <cellStyle name="Normal 39" xfId="33"/>
    <cellStyle name="Normal 39 2" xfId="453"/>
    <cellStyle name="Normal 39 2 2" xfId="1001"/>
    <cellStyle name="Normal 39 3" xfId="314"/>
    <cellStyle name="Normal 39 4" xfId="198"/>
    <cellStyle name="Normal 4" xfId="13"/>
    <cellStyle name="Normal 4 2" xfId="175"/>
    <cellStyle name="Normal 4 2 2" xfId="915"/>
    <cellStyle name="Normal 4 3" xfId="454"/>
    <cellStyle name="Normal 4 4" xfId="768"/>
    <cellStyle name="Normal 40" xfId="35"/>
    <cellStyle name="Normal 40 2" xfId="455"/>
    <cellStyle name="Normal 40 2 2" xfId="1002"/>
    <cellStyle name="Normal 40 3" xfId="316"/>
    <cellStyle name="Normal 40 4" xfId="200"/>
    <cellStyle name="Normal 41" xfId="37"/>
    <cellStyle name="Normal 41 2" xfId="456"/>
    <cellStyle name="Normal 41 2 2" xfId="1003"/>
    <cellStyle name="Normal 41 3" xfId="318"/>
    <cellStyle name="Normal 41 4" xfId="202"/>
    <cellStyle name="Normal 42" xfId="39"/>
    <cellStyle name="Normal 42 2" xfId="457"/>
    <cellStyle name="Normal 42 2 2" xfId="1004"/>
    <cellStyle name="Normal 42 3" xfId="320"/>
    <cellStyle name="Normal 42 4" xfId="204"/>
    <cellStyle name="Normal 43" xfId="41"/>
    <cellStyle name="Normal 43 2" xfId="458"/>
    <cellStyle name="Normal 43 2 2" xfId="1005"/>
    <cellStyle name="Normal 43 3" xfId="322"/>
    <cellStyle name="Normal 43 4" xfId="206"/>
    <cellStyle name="Normal 44" xfId="43"/>
    <cellStyle name="Normal 44 2" xfId="459"/>
    <cellStyle name="Normal 44 2 2" xfId="1006"/>
    <cellStyle name="Normal 44 3" xfId="324"/>
    <cellStyle name="Normal 44 4" xfId="208"/>
    <cellStyle name="Normal 45" xfId="44"/>
    <cellStyle name="Normal 45 2" xfId="460"/>
    <cellStyle name="Normal 45 2 2" xfId="1007"/>
    <cellStyle name="Normal 45 3" xfId="325"/>
    <cellStyle name="Normal 45 4" xfId="209"/>
    <cellStyle name="Normal 46" xfId="46"/>
    <cellStyle name="Normal 46 2" xfId="461"/>
    <cellStyle name="Normal 46 2 2" xfId="1008"/>
    <cellStyle name="Normal 46 3" xfId="327"/>
    <cellStyle name="Normal 46 4" xfId="211"/>
    <cellStyle name="Normal 47" xfId="48"/>
    <cellStyle name="Normal 47 2" xfId="462"/>
    <cellStyle name="Normal 47 2 2" xfId="1009"/>
    <cellStyle name="Normal 47 3" xfId="329"/>
    <cellStyle name="Normal 47 4" xfId="213"/>
    <cellStyle name="Normal 48" xfId="50"/>
    <cellStyle name="Normal 48 2" xfId="463"/>
    <cellStyle name="Normal 48 2 2" xfId="1010"/>
    <cellStyle name="Normal 48 3" xfId="331"/>
    <cellStyle name="Normal 48 4" xfId="215"/>
    <cellStyle name="Normal 49" xfId="52"/>
    <cellStyle name="Normal 49 2" xfId="464"/>
    <cellStyle name="Normal 49 2 2" xfId="1011"/>
    <cellStyle name="Normal 49 3" xfId="333"/>
    <cellStyle name="Normal 49 4" xfId="217"/>
    <cellStyle name="Normal 5" xfId="120"/>
    <cellStyle name="Normal 5 10" xfId="739"/>
    <cellStyle name="Normal 5 10 2" xfId="1442"/>
    <cellStyle name="Normal 5 11" xfId="1206"/>
    <cellStyle name="Normal 5 2" xfId="121"/>
    <cellStyle name="Normal 5 2 10" xfId="1207"/>
    <cellStyle name="Normal 5 2 2" xfId="122"/>
    <cellStyle name="Normal 5 2 2 2" xfId="467"/>
    <cellStyle name="Normal 5 2 2 2 2" xfId="638"/>
    <cellStyle name="Normal 5 2 2 2 2 2" xfId="1104"/>
    <cellStyle name="Normal 5 2 2 2 2 2 2" xfId="1445"/>
    <cellStyle name="Normal 5 2 2 2 2 3" xfId="1444"/>
    <cellStyle name="Normal 5 2 2 2 3" xfId="791"/>
    <cellStyle name="Normal 5 2 2 2 3 2" xfId="1446"/>
    <cellStyle name="Normal 5 2 2 2 4" xfId="1443"/>
    <cellStyle name="Normal 5 2 2 3" xfId="541"/>
    <cellStyle name="Normal 5 2 2 3 2" xfId="682"/>
    <cellStyle name="Normal 5 2 2 3 2 2" xfId="1147"/>
    <cellStyle name="Normal 5 2 2 3 2 2 2" xfId="1449"/>
    <cellStyle name="Normal 5 2 2 3 2 3" xfId="1448"/>
    <cellStyle name="Normal 5 2 2 3 3" xfId="835"/>
    <cellStyle name="Normal 5 2 2 3 3 2" xfId="1450"/>
    <cellStyle name="Normal 5 2 2 3 4" xfId="1447"/>
    <cellStyle name="Normal 5 2 2 4" xfId="375"/>
    <cellStyle name="Normal 5 2 2 4 2" xfId="945"/>
    <cellStyle name="Normal 5 2 2 4 2 2" xfId="1452"/>
    <cellStyle name="Normal 5 2 2 4 3" xfId="1451"/>
    <cellStyle name="Normal 5 2 2 5" xfId="592"/>
    <cellStyle name="Normal 5 2 2 5 2" xfId="1058"/>
    <cellStyle name="Normal 5 2 2 5 2 2" xfId="1454"/>
    <cellStyle name="Normal 5 2 2 5 3" xfId="1453"/>
    <cellStyle name="Normal 5 2 2 6" xfId="259"/>
    <cellStyle name="Normal 5 2 2 6 2" xfId="887"/>
    <cellStyle name="Normal 5 2 2 6 2 2" xfId="1456"/>
    <cellStyle name="Normal 5 2 2 6 3" xfId="1455"/>
    <cellStyle name="Normal 5 2 2 7" xfId="741"/>
    <cellStyle name="Normal 5 2 2 7 2" xfId="1457"/>
    <cellStyle name="Normal 5 2 2 8" xfId="1208"/>
    <cellStyle name="Normal 5 2 3" xfId="123"/>
    <cellStyle name="Normal 5 2 3 2" xfId="468"/>
    <cellStyle name="Normal 5 2 3 2 2" xfId="639"/>
    <cellStyle name="Normal 5 2 3 2 2 2" xfId="1105"/>
    <cellStyle name="Normal 5 2 3 2 2 2 2" xfId="1460"/>
    <cellStyle name="Normal 5 2 3 2 2 3" xfId="1459"/>
    <cellStyle name="Normal 5 2 3 2 3" xfId="792"/>
    <cellStyle name="Normal 5 2 3 2 3 2" xfId="1461"/>
    <cellStyle name="Normal 5 2 3 2 4" xfId="1458"/>
    <cellStyle name="Normal 5 2 3 3" xfId="542"/>
    <cellStyle name="Normal 5 2 3 3 2" xfId="683"/>
    <cellStyle name="Normal 5 2 3 3 2 2" xfId="1148"/>
    <cellStyle name="Normal 5 2 3 3 2 2 2" xfId="1464"/>
    <cellStyle name="Normal 5 2 3 3 2 3" xfId="1463"/>
    <cellStyle name="Normal 5 2 3 3 3" xfId="836"/>
    <cellStyle name="Normal 5 2 3 3 3 2" xfId="1465"/>
    <cellStyle name="Normal 5 2 3 3 4" xfId="1462"/>
    <cellStyle name="Normal 5 2 3 4" xfId="376"/>
    <cellStyle name="Normal 5 2 3 4 2" xfId="946"/>
    <cellStyle name="Normal 5 2 3 4 2 2" xfId="1467"/>
    <cellStyle name="Normal 5 2 3 4 3" xfId="1466"/>
    <cellStyle name="Normal 5 2 3 5" xfId="593"/>
    <cellStyle name="Normal 5 2 3 5 2" xfId="1059"/>
    <cellStyle name="Normal 5 2 3 5 2 2" xfId="1469"/>
    <cellStyle name="Normal 5 2 3 5 3" xfId="1468"/>
    <cellStyle name="Normal 5 2 3 6" xfId="260"/>
    <cellStyle name="Normal 5 2 3 6 2" xfId="888"/>
    <cellStyle name="Normal 5 2 3 6 2 2" xfId="1471"/>
    <cellStyle name="Normal 5 2 3 6 3" xfId="1470"/>
    <cellStyle name="Normal 5 2 3 7" xfId="742"/>
    <cellStyle name="Normal 5 2 3 7 2" xfId="1472"/>
    <cellStyle name="Normal 5 2 3 8" xfId="1209"/>
    <cellStyle name="Normal 5 2 4" xfId="466"/>
    <cellStyle name="Normal 5 2 4 2" xfId="637"/>
    <cellStyle name="Normal 5 2 4 2 2" xfId="1103"/>
    <cellStyle name="Normal 5 2 4 2 2 2" xfId="1475"/>
    <cellStyle name="Normal 5 2 4 2 3" xfId="1474"/>
    <cellStyle name="Normal 5 2 4 3" xfId="790"/>
    <cellStyle name="Normal 5 2 4 3 2" xfId="1476"/>
    <cellStyle name="Normal 5 2 4 4" xfId="1473"/>
    <cellStyle name="Normal 5 2 5" xfId="540"/>
    <cellStyle name="Normal 5 2 5 2" xfId="681"/>
    <cellStyle name="Normal 5 2 5 2 2" xfId="1146"/>
    <cellStyle name="Normal 5 2 5 2 2 2" xfId="1479"/>
    <cellStyle name="Normal 5 2 5 2 3" xfId="1478"/>
    <cellStyle name="Normal 5 2 5 3" xfId="834"/>
    <cellStyle name="Normal 5 2 5 3 2" xfId="1480"/>
    <cellStyle name="Normal 5 2 5 4" xfId="1477"/>
    <cellStyle name="Normal 5 2 6" xfId="374"/>
    <cellStyle name="Normal 5 2 6 2" xfId="944"/>
    <cellStyle name="Normal 5 2 6 2 2" xfId="1482"/>
    <cellStyle name="Normal 5 2 6 3" xfId="1481"/>
    <cellStyle name="Normal 5 2 7" xfId="591"/>
    <cellStyle name="Normal 5 2 7 2" xfId="1057"/>
    <cellStyle name="Normal 5 2 7 2 2" xfId="1484"/>
    <cellStyle name="Normal 5 2 7 3" xfId="1483"/>
    <cellStyle name="Normal 5 2 8" xfId="258"/>
    <cellStyle name="Normal 5 2 8 2" xfId="886"/>
    <cellStyle name="Normal 5 2 8 2 2" xfId="1486"/>
    <cellStyle name="Normal 5 2 8 3" xfId="1485"/>
    <cellStyle name="Normal 5 2 9" xfId="740"/>
    <cellStyle name="Normal 5 2 9 2" xfId="1487"/>
    <cellStyle name="Normal 5 3" xfId="124"/>
    <cellStyle name="Normal 5 3 2" xfId="469"/>
    <cellStyle name="Normal 5 3 2 2" xfId="640"/>
    <cellStyle name="Normal 5 3 2 2 2" xfId="1106"/>
    <cellStyle name="Normal 5 3 2 2 2 2" xfId="1490"/>
    <cellStyle name="Normal 5 3 2 2 3" xfId="1489"/>
    <cellStyle name="Normal 5 3 2 3" xfId="793"/>
    <cellStyle name="Normal 5 3 2 3 2" xfId="1491"/>
    <cellStyle name="Normal 5 3 2 4" xfId="1488"/>
    <cellStyle name="Normal 5 3 3" xfId="543"/>
    <cellStyle name="Normal 5 3 3 2" xfId="684"/>
    <cellStyle name="Normal 5 3 3 2 2" xfId="1149"/>
    <cellStyle name="Normal 5 3 3 2 2 2" xfId="1494"/>
    <cellStyle name="Normal 5 3 3 2 3" xfId="1493"/>
    <cellStyle name="Normal 5 3 3 3" xfId="837"/>
    <cellStyle name="Normal 5 3 3 3 2" xfId="1495"/>
    <cellStyle name="Normal 5 3 3 4" xfId="1492"/>
    <cellStyle name="Normal 5 3 4" xfId="377"/>
    <cellStyle name="Normal 5 3 4 2" xfId="947"/>
    <cellStyle name="Normal 5 3 4 2 2" xfId="1497"/>
    <cellStyle name="Normal 5 3 4 3" xfId="1496"/>
    <cellStyle name="Normal 5 3 5" xfId="594"/>
    <cellStyle name="Normal 5 3 5 2" xfId="1060"/>
    <cellStyle name="Normal 5 3 5 2 2" xfId="1499"/>
    <cellStyle name="Normal 5 3 5 3" xfId="1498"/>
    <cellStyle name="Normal 5 3 6" xfId="261"/>
    <cellStyle name="Normal 5 3 6 2" xfId="889"/>
    <cellStyle name="Normal 5 3 6 2 2" xfId="1501"/>
    <cellStyle name="Normal 5 3 6 3" xfId="1500"/>
    <cellStyle name="Normal 5 3 7" xfId="743"/>
    <cellStyle name="Normal 5 3 7 2" xfId="1502"/>
    <cellStyle name="Normal 5 3 8" xfId="1210"/>
    <cellStyle name="Normal 5 4" xfId="125"/>
    <cellStyle name="Normal 5 4 2" xfId="470"/>
    <cellStyle name="Normal 5 4 2 2" xfId="641"/>
    <cellStyle name="Normal 5 4 2 2 2" xfId="1107"/>
    <cellStyle name="Normal 5 4 2 2 2 2" xfId="1505"/>
    <cellStyle name="Normal 5 4 2 2 3" xfId="1504"/>
    <cellStyle name="Normal 5 4 2 3" xfId="794"/>
    <cellStyle name="Normal 5 4 2 3 2" xfId="1506"/>
    <cellStyle name="Normal 5 4 2 4" xfId="1503"/>
    <cellStyle name="Normal 5 4 3" xfId="544"/>
    <cellStyle name="Normal 5 4 3 2" xfId="685"/>
    <cellStyle name="Normal 5 4 3 2 2" xfId="1150"/>
    <cellStyle name="Normal 5 4 3 2 2 2" xfId="1509"/>
    <cellStyle name="Normal 5 4 3 2 3" xfId="1508"/>
    <cellStyle name="Normal 5 4 3 3" xfId="838"/>
    <cellStyle name="Normal 5 4 3 3 2" xfId="1510"/>
    <cellStyle name="Normal 5 4 3 4" xfId="1507"/>
    <cellStyle name="Normal 5 4 4" xfId="378"/>
    <cellStyle name="Normal 5 4 4 2" xfId="948"/>
    <cellStyle name="Normal 5 4 4 2 2" xfId="1512"/>
    <cellStyle name="Normal 5 4 4 3" xfId="1511"/>
    <cellStyle name="Normal 5 4 5" xfId="595"/>
    <cellStyle name="Normal 5 4 5 2" xfId="1061"/>
    <cellStyle name="Normal 5 4 5 2 2" xfId="1514"/>
    <cellStyle name="Normal 5 4 5 3" xfId="1513"/>
    <cellStyle name="Normal 5 4 6" xfId="262"/>
    <cellStyle name="Normal 5 4 6 2" xfId="890"/>
    <cellStyle name="Normal 5 4 6 2 2" xfId="1516"/>
    <cellStyle name="Normal 5 4 6 3" xfId="1515"/>
    <cellStyle name="Normal 5 4 7" xfId="744"/>
    <cellStyle name="Normal 5 4 7 2" xfId="1517"/>
    <cellStyle name="Normal 5 4 8" xfId="1211"/>
    <cellStyle name="Normal 5 5" xfId="465"/>
    <cellStyle name="Normal 5 5 2" xfId="636"/>
    <cellStyle name="Normal 5 5 2 2" xfId="1102"/>
    <cellStyle name="Normal 5 5 2 2 2" xfId="1520"/>
    <cellStyle name="Normal 5 5 2 3" xfId="1519"/>
    <cellStyle name="Normal 5 5 3" xfId="789"/>
    <cellStyle name="Normal 5 5 3 2" xfId="1521"/>
    <cellStyle name="Normal 5 5 4" xfId="1518"/>
    <cellStyle name="Normal 5 6" xfId="539"/>
    <cellStyle name="Normal 5 6 2" xfId="680"/>
    <cellStyle name="Normal 5 6 2 2" xfId="1145"/>
    <cellStyle name="Normal 5 6 2 2 2" xfId="1524"/>
    <cellStyle name="Normal 5 6 2 3" xfId="1523"/>
    <cellStyle name="Normal 5 6 3" xfId="833"/>
    <cellStyle name="Normal 5 6 3 2" xfId="1525"/>
    <cellStyle name="Normal 5 6 4" xfId="1522"/>
    <cellStyle name="Normal 5 7" xfId="373"/>
    <cellStyle name="Normal 5 7 2" xfId="943"/>
    <cellStyle name="Normal 5 7 2 2" xfId="1527"/>
    <cellStyle name="Normal 5 7 3" xfId="1526"/>
    <cellStyle name="Normal 5 8" xfId="590"/>
    <cellStyle name="Normal 5 8 2" xfId="1056"/>
    <cellStyle name="Normal 5 8 2 2" xfId="1529"/>
    <cellStyle name="Normal 5 8 3" xfId="1528"/>
    <cellStyle name="Normal 5 9" xfId="257"/>
    <cellStyle name="Normal 5 9 2" xfId="885"/>
    <cellStyle name="Normal 5 9 2 2" xfId="1531"/>
    <cellStyle name="Normal 5 9 3" xfId="1530"/>
    <cellStyle name="Normal 50" xfId="53"/>
    <cellStyle name="Normal 50 2" xfId="471"/>
    <cellStyle name="Normal 50 2 2" xfId="1012"/>
    <cellStyle name="Normal 50 3" xfId="334"/>
    <cellStyle name="Normal 50 4" xfId="218"/>
    <cellStyle name="Normal 51" xfId="54"/>
    <cellStyle name="Normal 51 2" xfId="472"/>
    <cellStyle name="Normal 51 2 2" xfId="1013"/>
    <cellStyle name="Normal 51 3" xfId="335"/>
    <cellStyle name="Normal 51 4" xfId="219"/>
    <cellStyle name="Normal 52" xfId="55"/>
    <cellStyle name="Normal 52 2" xfId="473"/>
    <cellStyle name="Normal 52 2 2" xfId="1014"/>
    <cellStyle name="Normal 52 3" xfId="336"/>
    <cellStyle name="Normal 52 4" xfId="220"/>
    <cellStyle name="Normal 53" xfId="57"/>
    <cellStyle name="Normal 53 2" xfId="474"/>
    <cellStyle name="Normal 53 2 2" xfId="1015"/>
    <cellStyle name="Normal 53 3" xfId="338"/>
    <cellStyle name="Normal 53 4" xfId="222"/>
    <cellStyle name="Normal 54" xfId="60"/>
    <cellStyle name="Normal 54 2" xfId="475"/>
    <cellStyle name="Normal 54 2 2" xfId="1016"/>
    <cellStyle name="Normal 54 3" xfId="341"/>
    <cellStyle name="Normal 54 4" xfId="225"/>
    <cellStyle name="Normal 55" xfId="62"/>
    <cellStyle name="Normal 55 2" xfId="476"/>
    <cellStyle name="Normal 55 2 2" xfId="1017"/>
    <cellStyle name="Normal 55 3" xfId="343"/>
    <cellStyle name="Normal 55 4" xfId="227"/>
    <cellStyle name="Normal 56" xfId="64"/>
    <cellStyle name="Normal 56 2" xfId="477"/>
    <cellStyle name="Normal 56 2 2" xfId="1018"/>
    <cellStyle name="Normal 56 3" xfId="345"/>
    <cellStyle name="Normal 56 4" xfId="229"/>
    <cellStyle name="Normal 57" xfId="66"/>
    <cellStyle name="Normal 57 2" xfId="478"/>
    <cellStyle name="Normal 57 2 2" xfId="1019"/>
    <cellStyle name="Normal 57 3" xfId="347"/>
    <cellStyle name="Normal 57 4" xfId="231"/>
    <cellStyle name="Normal 58" xfId="68"/>
    <cellStyle name="Normal 58 2" xfId="479"/>
    <cellStyle name="Normal 58 2 2" xfId="1020"/>
    <cellStyle name="Normal 58 3" xfId="349"/>
    <cellStyle name="Normal 58 4" xfId="233"/>
    <cellStyle name="Normal 59" xfId="69"/>
    <cellStyle name="Normal 59 2" xfId="480"/>
    <cellStyle name="Normal 59 2 2" xfId="1021"/>
    <cellStyle name="Normal 59 3" xfId="350"/>
    <cellStyle name="Normal 59 4" xfId="234"/>
    <cellStyle name="Normal 6" xfId="14"/>
    <cellStyle name="Normal 6 10" xfId="191"/>
    <cellStyle name="Normal 6 10 2" xfId="867"/>
    <cellStyle name="Normal 6 10 2 2" xfId="1533"/>
    <cellStyle name="Normal 6 10 3" xfId="1532"/>
    <cellStyle name="Normal 6 11" xfId="724"/>
    <cellStyle name="Normal 6 11 2" xfId="1534"/>
    <cellStyle name="Normal 6 12" xfId="1193"/>
    <cellStyle name="Normal 6 2" xfId="126"/>
    <cellStyle name="Normal 6 2 10" xfId="745"/>
    <cellStyle name="Normal 6 2 10 2" xfId="1535"/>
    <cellStyle name="Normal 6 2 11" xfId="1212"/>
    <cellStyle name="Normal 6 2 2" xfId="127"/>
    <cellStyle name="Normal 6 2 2 10" xfId="1213"/>
    <cellStyle name="Normal 6 2 2 2" xfId="128"/>
    <cellStyle name="Normal 6 2 2 2 2" xfId="484"/>
    <cellStyle name="Normal 6 2 2 2 2 2" xfId="645"/>
    <cellStyle name="Normal 6 2 2 2 2 2 2" xfId="1111"/>
    <cellStyle name="Normal 6 2 2 2 2 2 2 2" xfId="1538"/>
    <cellStyle name="Normal 6 2 2 2 2 2 3" xfId="1537"/>
    <cellStyle name="Normal 6 2 2 2 2 3" xfId="798"/>
    <cellStyle name="Normal 6 2 2 2 2 3 2" xfId="1539"/>
    <cellStyle name="Normal 6 2 2 2 2 4" xfId="1536"/>
    <cellStyle name="Normal 6 2 2 2 3" xfId="547"/>
    <cellStyle name="Normal 6 2 2 2 3 2" xfId="688"/>
    <cellStyle name="Normal 6 2 2 2 3 2 2" xfId="1153"/>
    <cellStyle name="Normal 6 2 2 2 3 2 2 2" xfId="1542"/>
    <cellStyle name="Normal 6 2 2 2 3 2 3" xfId="1541"/>
    <cellStyle name="Normal 6 2 2 2 3 3" xfId="841"/>
    <cellStyle name="Normal 6 2 2 2 3 3 2" xfId="1543"/>
    <cellStyle name="Normal 6 2 2 2 3 4" xfId="1540"/>
    <cellStyle name="Normal 6 2 2 2 4" xfId="381"/>
    <cellStyle name="Normal 6 2 2 2 4 2" xfId="951"/>
    <cellStyle name="Normal 6 2 2 2 4 2 2" xfId="1545"/>
    <cellStyle name="Normal 6 2 2 2 4 3" xfId="1544"/>
    <cellStyle name="Normal 6 2 2 2 5" xfId="598"/>
    <cellStyle name="Normal 6 2 2 2 5 2" xfId="1064"/>
    <cellStyle name="Normal 6 2 2 2 5 2 2" xfId="1547"/>
    <cellStyle name="Normal 6 2 2 2 5 3" xfId="1546"/>
    <cellStyle name="Normal 6 2 2 2 6" xfId="265"/>
    <cellStyle name="Normal 6 2 2 2 6 2" xfId="893"/>
    <cellStyle name="Normal 6 2 2 2 6 2 2" xfId="1549"/>
    <cellStyle name="Normal 6 2 2 2 6 3" xfId="1548"/>
    <cellStyle name="Normal 6 2 2 2 7" xfId="747"/>
    <cellStyle name="Normal 6 2 2 2 7 2" xfId="1550"/>
    <cellStyle name="Normal 6 2 2 2 8" xfId="1214"/>
    <cellStyle name="Normal 6 2 2 3" xfId="129"/>
    <cellStyle name="Normal 6 2 2 3 2" xfId="485"/>
    <cellStyle name="Normal 6 2 2 3 2 2" xfId="646"/>
    <cellStyle name="Normal 6 2 2 3 2 2 2" xfId="1112"/>
    <cellStyle name="Normal 6 2 2 3 2 2 2 2" xfId="1553"/>
    <cellStyle name="Normal 6 2 2 3 2 2 3" xfId="1552"/>
    <cellStyle name="Normal 6 2 2 3 2 3" xfId="799"/>
    <cellStyle name="Normal 6 2 2 3 2 3 2" xfId="1554"/>
    <cellStyle name="Normal 6 2 2 3 2 4" xfId="1551"/>
    <cellStyle name="Normal 6 2 2 3 3" xfId="548"/>
    <cellStyle name="Normal 6 2 2 3 3 2" xfId="689"/>
    <cellStyle name="Normal 6 2 2 3 3 2 2" xfId="1154"/>
    <cellStyle name="Normal 6 2 2 3 3 2 2 2" xfId="1557"/>
    <cellStyle name="Normal 6 2 2 3 3 2 3" xfId="1556"/>
    <cellStyle name="Normal 6 2 2 3 3 3" xfId="842"/>
    <cellStyle name="Normal 6 2 2 3 3 3 2" xfId="1558"/>
    <cellStyle name="Normal 6 2 2 3 3 4" xfId="1555"/>
    <cellStyle name="Normal 6 2 2 3 4" xfId="382"/>
    <cellStyle name="Normal 6 2 2 3 4 2" xfId="952"/>
    <cellStyle name="Normal 6 2 2 3 4 2 2" xfId="1560"/>
    <cellStyle name="Normal 6 2 2 3 4 3" xfId="1559"/>
    <cellStyle name="Normal 6 2 2 3 5" xfId="599"/>
    <cellStyle name="Normal 6 2 2 3 5 2" xfId="1065"/>
    <cellStyle name="Normal 6 2 2 3 5 2 2" xfId="1562"/>
    <cellStyle name="Normal 6 2 2 3 5 3" xfId="1561"/>
    <cellStyle name="Normal 6 2 2 3 6" xfId="266"/>
    <cellStyle name="Normal 6 2 2 3 6 2" xfId="894"/>
    <cellStyle name="Normal 6 2 2 3 6 2 2" xfId="1564"/>
    <cellStyle name="Normal 6 2 2 3 6 3" xfId="1563"/>
    <cellStyle name="Normal 6 2 2 3 7" xfId="748"/>
    <cellStyle name="Normal 6 2 2 3 7 2" xfId="1565"/>
    <cellStyle name="Normal 6 2 2 3 8" xfId="1215"/>
    <cellStyle name="Normal 6 2 2 4" xfId="483"/>
    <cellStyle name="Normal 6 2 2 4 2" xfId="644"/>
    <cellStyle name="Normal 6 2 2 4 2 2" xfId="1110"/>
    <cellStyle name="Normal 6 2 2 4 2 2 2" xfId="1568"/>
    <cellStyle name="Normal 6 2 2 4 2 3" xfId="1567"/>
    <cellStyle name="Normal 6 2 2 4 3" xfId="797"/>
    <cellStyle name="Normal 6 2 2 4 3 2" xfId="1569"/>
    <cellStyle name="Normal 6 2 2 4 4" xfId="1566"/>
    <cellStyle name="Normal 6 2 2 5" xfId="546"/>
    <cellStyle name="Normal 6 2 2 5 2" xfId="687"/>
    <cellStyle name="Normal 6 2 2 5 2 2" xfId="1152"/>
    <cellStyle name="Normal 6 2 2 5 2 2 2" xfId="1572"/>
    <cellStyle name="Normal 6 2 2 5 2 3" xfId="1571"/>
    <cellStyle name="Normal 6 2 2 5 3" xfId="840"/>
    <cellStyle name="Normal 6 2 2 5 3 2" xfId="1573"/>
    <cellStyle name="Normal 6 2 2 5 4" xfId="1570"/>
    <cellStyle name="Normal 6 2 2 6" xfId="380"/>
    <cellStyle name="Normal 6 2 2 6 2" xfId="950"/>
    <cellStyle name="Normal 6 2 2 6 2 2" xfId="1575"/>
    <cellStyle name="Normal 6 2 2 6 3" xfId="1574"/>
    <cellStyle name="Normal 6 2 2 7" xfId="597"/>
    <cellStyle name="Normal 6 2 2 7 2" xfId="1063"/>
    <cellStyle name="Normal 6 2 2 7 2 2" xfId="1577"/>
    <cellStyle name="Normal 6 2 2 7 3" xfId="1576"/>
    <cellStyle name="Normal 6 2 2 8" xfId="264"/>
    <cellStyle name="Normal 6 2 2 8 2" xfId="892"/>
    <cellStyle name="Normal 6 2 2 8 2 2" xfId="1579"/>
    <cellStyle name="Normal 6 2 2 8 3" xfId="1578"/>
    <cellStyle name="Normal 6 2 2 9" xfId="746"/>
    <cellStyle name="Normal 6 2 2 9 2" xfId="1580"/>
    <cellStyle name="Normal 6 2 3" xfId="130"/>
    <cellStyle name="Normal 6 2 3 2" xfId="486"/>
    <cellStyle name="Normal 6 2 3 2 2" xfId="647"/>
    <cellStyle name="Normal 6 2 3 2 2 2" xfId="1113"/>
    <cellStyle name="Normal 6 2 3 2 2 2 2" xfId="1583"/>
    <cellStyle name="Normal 6 2 3 2 2 3" xfId="1582"/>
    <cellStyle name="Normal 6 2 3 2 3" xfId="800"/>
    <cellStyle name="Normal 6 2 3 2 3 2" xfId="1584"/>
    <cellStyle name="Normal 6 2 3 2 4" xfId="1581"/>
    <cellStyle name="Normal 6 2 3 3" xfId="549"/>
    <cellStyle name="Normal 6 2 3 3 2" xfId="690"/>
    <cellStyle name="Normal 6 2 3 3 2 2" xfId="1155"/>
    <cellStyle name="Normal 6 2 3 3 2 2 2" xfId="1587"/>
    <cellStyle name="Normal 6 2 3 3 2 3" xfId="1586"/>
    <cellStyle name="Normal 6 2 3 3 3" xfId="843"/>
    <cellStyle name="Normal 6 2 3 3 3 2" xfId="1588"/>
    <cellStyle name="Normal 6 2 3 3 4" xfId="1585"/>
    <cellStyle name="Normal 6 2 3 4" xfId="383"/>
    <cellStyle name="Normal 6 2 3 4 2" xfId="953"/>
    <cellStyle name="Normal 6 2 3 4 2 2" xfId="1590"/>
    <cellStyle name="Normal 6 2 3 4 3" xfId="1589"/>
    <cellStyle name="Normal 6 2 3 5" xfId="600"/>
    <cellStyle name="Normal 6 2 3 5 2" xfId="1066"/>
    <cellStyle name="Normal 6 2 3 5 2 2" xfId="1592"/>
    <cellStyle name="Normal 6 2 3 5 3" xfId="1591"/>
    <cellStyle name="Normal 6 2 3 6" xfId="267"/>
    <cellStyle name="Normal 6 2 3 6 2" xfId="895"/>
    <cellStyle name="Normal 6 2 3 6 2 2" xfId="1594"/>
    <cellStyle name="Normal 6 2 3 6 3" xfId="1593"/>
    <cellStyle name="Normal 6 2 3 7" xfId="749"/>
    <cellStyle name="Normal 6 2 3 7 2" xfId="1595"/>
    <cellStyle name="Normal 6 2 3 8" xfId="1216"/>
    <cellStyle name="Normal 6 2 4" xfId="131"/>
    <cellStyle name="Normal 6 2 4 2" xfId="487"/>
    <cellStyle name="Normal 6 2 4 2 2" xfId="648"/>
    <cellStyle name="Normal 6 2 4 2 2 2" xfId="1114"/>
    <cellStyle name="Normal 6 2 4 2 2 2 2" xfId="1598"/>
    <cellStyle name="Normal 6 2 4 2 2 3" xfId="1597"/>
    <cellStyle name="Normal 6 2 4 2 3" xfId="801"/>
    <cellStyle name="Normal 6 2 4 2 3 2" xfId="1599"/>
    <cellStyle name="Normal 6 2 4 2 4" xfId="1596"/>
    <cellStyle name="Normal 6 2 4 3" xfId="550"/>
    <cellStyle name="Normal 6 2 4 3 2" xfId="691"/>
    <cellStyle name="Normal 6 2 4 3 2 2" xfId="1156"/>
    <cellStyle name="Normal 6 2 4 3 2 2 2" xfId="1602"/>
    <cellStyle name="Normal 6 2 4 3 2 3" xfId="1601"/>
    <cellStyle name="Normal 6 2 4 3 3" xfId="844"/>
    <cellStyle name="Normal 6 2 4 3 3 2" xfId="1603"/>
    <cellStyle name="Normal 6 2 4 3 4" xfId="1600"/>
    <cellStyle name="Normal 6 2 4 4" xfId="384"/>
    <cellStyle name="Normal 6 2 4 4 2" xfId="954"/>
    <cellStyle name="Normal 6 2 4 4 2 2" xfId="1605"/>
    <cellStyle name="Normal 6 2 4 4 3" xfId="1604"/>
    <cellStyle name="Normal 6 2 4 5" xfId="601"/>
    <cellStyle name="Normal 6 2 4 5 2" xfId="1067"/>
    <cellStyle name="Normal 6 2 4 5 2 2" xfId="1607"/>
    <cellStyle name="Normal 6 2 4 5 3" xfId="1606"/>
    <cellStyle name="Normal 6 2 4 6" xfId="268"/>
    <cellStyle name="Normal 6 2 4 6 2" xfId="896"/>
    <cellStyle name="Normal 6 2 4 6 2 2" xfId="1609"/>
    <cellStyle name="Normal 6 2 4 6 3" xfId="1608"/>
    <cellStyle name="Normal 6 2 4 7" xfId="750"/>
    <cellStyle name="Normal 6 2 4 7 2" xfId="1610"/>
    <cellStyle name="Normal 6 2 4 8" xfId="1217"/>
    <cellStyle name="Normal 6 2 5" xfId="482"/>
    <cellStyle name="Normal 6 2 5 2" xfId="643"/>
    <cellStyle name="Normal 6 2 5 2 2" xfId="1109"/>
    <cellStyle name="Normal 6 2 5 2 2 2" xfId="1613"/>
    <cellStyle name="Normal 6 2 5 2 3" xfId="1612"/>
    <cellStyle name="Normal 6 2 5 3" xfId="796"/>
    <cellStyle name="Normal 6 2 5 3 2" xfId="1614"/>
    <cellStyle name="Normal 6 2 5 4" xfId="1611"/>
    <cellStyle name="Normal 6 2 6" xfId="545"/>
    <cellStyle name="Normal 6 2 6 2" xfId="686"/>
    <cellStyle name="Normal 6 2 6 2 2" xfId="1151"/>
    <cellStyle name="Normal 6 2 6 2 2 2" xfId="1617"/>
    <cellStyle name="Normal 6 2 6 2 3" xfId="1616"/>
    <cellStyle name="Normal 6 2 6 3" xfId="839"/>
    <cellStyle name="Normal 6 2 6 3 2" xfId="1618"/>
    <cellStyle name="Normal 6 2 6 4" xfId="1615"/>
    <cellStyle name="Normal 6 2 7" xfId="379"/>
    <cellStyle name="Normal 6 2 7 2" xfId="949"/>
    <cellStyle name="Normal 6 2 7 2 2" xfId="1620"/>
    <cellStyle name="Normal 6 2 7 3" xfId="1619"/>
    <cellStyle name="Normal 6 2 8" xfId="596"/>
    <cellStyle name="Normal 6 2 8 2" xfId="1062"/>
    <cellStyle name="Normal 6 2 8 2 2" xfId="1622"/>
    <cellStyle name="Normal 6 2 8 3" xfId="1621"/>
    <cellStyle name="Normal 6 2 9" xfId="263"/>
    <cellStyle name="Normal 6 2 9 2" xfId="891"/>
    <cellStyle name="Normal 6 2 9 2 2" xfId="1624"/>
    <cellStyle name="Normal 6 2 9 3" xfId="1623"/>
    <cellStyle name="Normal 6 3" xfId="132"/>
    <cellStyle name="Normal 6 3 10" xfId="1218"/>
    <cellStyle name="Normal 6 3 2" xfId="133"/>
    <cellStyle name="Normal 6 3 2 2" xfId="489"/>
    <cellStyle name="Normal 6 3 2 2 2" xfId="650"/>
    <cellStyle name="Normal 6 3 2 2 2 2" xfId="1116"/>
    <cellStyle name="Normal 6 3 2 2 2 2 2" xfId="1627"/>
    <cellStyle name="Normal 6 3 2 2 2 3" xfId="1626"/>
    <cellStyle name="Normal 6 3 2 2 3" xfId="803"/>
    <cellStyle name="Normal 6 3 2 2 3 2" xfId="1628"/>
    <cellStyle name="Normal 6 3 2 2 4" xfId="1625"/>
    <cellStyle name="Normal 6 3 2 3" xfId="552"/>
    <cellStyle name="Normal 6 3 2 3 2" xfId="693"/>
    <cellStyle name="Normal 6 3 2 3 2 2" xfId="1158"/>
    <cellStyle name="Normal 6 3 2 3 2 2 2" xfId="1631"/>
    <cellStyle name="Normal 6 3 2 3 2 3" xfId="1630"/>
    <cellStyle name="Normal 6 3 2 3 3" xfId="846"/>
    <cellStyle name="Normal 6 3 2 3 3 2" xfId="1632"/>
    <cellStyle name="Normal 6 3 2 3 4" xfId="1629"/>
    <cellStyle name="Normal 6 3 2 4" xfId="386"/>
    <cellStyle name="Normal 6 3 2 4 2" xfId="956"/>
    <cellStyle name="Normal 6 3 2 4 2 2" xfId="1634"/>
    <cellStyle name="Normal 6 3 2 4 3" xfId="1633"/>
    <cellStyle name="Normal 6 3 2 5" xfId="603"/>
    <cellStyle name="Normal 6 3 2 5 2" xfId="1069"/>
    <cellStyle name="Normal 6 3 2 5 2 2" xfId="1636"/>
    <cellStyle name="Normal 6 3 2 5 3" xfId="1635"/>
    <cellStyle name="Normal 6 3 2 6" xfId="270"/>
    <cellStyle name="Normal 6 3 2 6 2" xfId="898"/>
    <cellStyle name="Normal 6 3 2 6 2 2" xfId="1638"/>
    <cellStyle name="Normal 6 3 2 6 3" xfId="1637"/>
    <cellStyle name="Normal 6 3 2 7" xfId="752"/>
    <cellStyle name="Normal 6 3 2 7 2" xfId="1639"/>
    <cellStyle name="Normal 6 3 2 8" xfId="1219"/>
    <cellStyle name="Normal 6 3 3" xfId="134"/>
    <cellStyle name="Normal 6 3 3 2" xfId="490"/>
    <cellStyle name="Normal 6 3 3 2 2" xfId="651"/>
    <cellStyle name="Normal 6 3 3 2 2 2" xfId="1117"/>
    <cellStyle name="Normal 6 3 3 2 2 2 2" xfId="1642"/>
    <cellStyle name="Normal 6 3 3 2 2 3" xfId="1641"/>
    <cellStyle name="Normal 6 3 3 2 3" xfId="804"/>
    <cellStyle name="Normal 6 3 3 2 3 2" xfId="1643"/>
    <cellStyle name="Normal 6 3 3 2 4" xfId="1640"/>
    <cellStyle name="Normal 6 3 3 3" xfId="553"/>
    <cellStyle name="Normal 6 3 3 3 2" xfId="694"/>
    <cellStyle name="Normal 6 3 3 3 2 2" xfId="1159"/>
    <cellStyle name="Normal 6 3 3 3 2 2 2" xfId="1646"/>
    <cellStyle name="Normal 6 3 3 3 2 3" xfId="1645"/>
    <cellStyle name="Normal 6 3 3 3 3" xfId="847"/>
    <cellStyle name="Normal 6 3 3 3 3 2" xfId="1647"/>
    <cellStyle name="Normal 6 3 3 3 4" xfId="1644"/>
    <cellStyle name="Normal 6 3 3 4" xfId="387"/>
    <cellStyle name="Normal 6 3 3 4 2" xfId="957"/>
    <cellStyle name="Normal 6 3 3 4 2 2" xfId="1649"/>
    <cellStyle name="Normal 6 3 3 4 3" xfId="1648"/>
    <cellStyle name="Normal 6 3 3 5" xfId="604"/>
    <cellStyle name="Normal 6 3 3 5 2" xfId="1070"/>
    <cellStyle name="Normal 6 3 3 5 2 2" xfId="1651"/>
    <cellStyle name="Normal 6 3 3 5 3" xfId="1650"/>
    <cellStyle name="Normal 6 3 3 6" xfId="271"/>
    <cellStyle name="Normal 6 3 3 6 2" xfId="899"/>
    <cellStyle name="Normal 6 3 3 6 2 2" xfId="1653"/>
    <cellStyle name="Normal 6 3 3 6 3" xfId="1652"/>
    <cellStyle name="Normal 6 3 3 7" xfId="753"/>
    <cellStyle name="Normal 6 3 3 7 2" xfId="1654"/>
    <cellStyle name="Normal 6 3 3 8" xfId="1220"/>
    <cellStyle name="Normal 6 3 4" xfId="488"/>
    <cellStyle name="Normal 6 3 4 2" xfId="649"/>
    <cellStyle name="Normal 6 3 4 2 2" xfId="1115"/>
    <cellStyle name="Normal 6 3 4 2 2 2" xfId="1657"/>
    <cellStyle name="Normal 6 3 4 2 3" xfId="1656"/>
    <cellStyle name="Normal 6 3 4 3" xfId="802"/>
    <cellStyle name="Normal 6 3 4 3 2" xfId="1658"/>
    <cellStyle name="Normal 6 3 4 4" xfId="1655"/>
    <cellStyle name="Normal 6 3 5" xfId="551"/>
    <cellStyle name="Normal 6 3 5 2" xfId="692"/>
    <cellStyle name="Normal 6 3 5 2 2" xfId="1157"/>
    <cellStyle name="Normal 6 3 5 2 2 2" xfId="1661"/>
    <cellStyle name="Normal 6 3 5 2 3" xfId="1660"/>
    <cellStyle name="Normal 6 3 5 3" xfId="845"/>
    <cellStyle name="Normal 6 3 5 3 2" xfId="1662"/>
    <cellStyle name="Normal 6 3 5 4" xfId="1659"/>
    <cellStyle name="Normal 6 3 6" xfId="385"/>
    <cellStyle name="Normal 6 3 6 2" xfId="955"/>
    <cellStyle name="Normal 6 3 6 2 2" xfId="1664"/>
    <cellStyle name="Normal 6 3 6 3" xfId="1663"/>
    <cellStyle name="Normal 6 3 7" xfId="602"/>
    <cellStyle name="Normal 6 3 7 2" xfId="1068"/>
    <cellStyle name="Normal 6 3 7 2 2" xfId="1666"/>
    <cellStyle name="Normal 6 3 7 3" xfId="1665"/>
    <cellStyle name="Normal 6 3 8" xfId="269"/>
    <cellStyle name="Normal 6 3 8 2" xfId="897"/>
    <cellStyle name="Normal 6 3 8 2 2" xfId="1668"/>
    <cellStyle name="Normal 6 3 8 3" xfId="1667"/>
    <cellStyle name="Normal 6 3 9" xfId="751"/>
    <cellStyle name="Normal 6 3 9 2" xfId="1669"/>
    <cellStyle name="Normal 6 4" xfId="135"/>
    <cellStyle name="Normal 6 4 2" xfId="491"/>
    <cellStyle name="Normal 6 4 2 2" xfId="652"/>
    <cellStyle name="Normal 6 4 2 2 2" xfId="1118"/>
    <cellStyle name="Normal 6 4 2 2 2 2" xfId="1672"/>
    <cellStyle name="Normal 6 4 2 2 3" xfId="1671"/>
    <cellStyle name="Normal 6 4 2 3" xfId="805"/>
    <cellStyle name="Normal 6 4 2 3 2" xfId="1673"/>
    <cellStyle name="Normal 6 4 2 4" xfId="1670"/>
    <cellStyle name="Normal 6 4 3" xfId="554"/>
    <cellStyle name="Normal 6 4 3 2" xfId="695"/>
    <cellStyle name="Normal 6 4 3 2 2" xfId="1160"/>
    <cellStyle name="Normal 6 4 3 2 2 2" xfId="1676"/>
    <cellStyle name="Normal 6 4 3 2 3" xfId="1675"/>
    <cellStyle name="Normal 6 4 3 3" xfId="848"/>
    <cellStyle name="Normal 6 4 3 3 2" xfId="1677"/>
    <cellStyle name="Normal 6 4 3 4" xfId="1674"/>
    <cellStyle name="Normal 6 4 4" xfId="388"/>
    <cellStyle name="Normal 6 4 4 2" xfId="958"/>
    <cellStyle name="Normal 6 4 4 2 2" xfId="1679"/>
    <cellStyle name="Normal 6 4 4 3" xfId="1678"/>
    <cellStyle name="Normal 6 4 5" xfId="605"/>
    <cellStyle name="Normal 6 4 5 2" xfId="1071"/>
    <cellStyle name="Normal 6 4 5 2 2" xfId="1681"/>
    <cellStyle name="Normal 6 4 5 3" xfId="1680"/>
    <cellStyle name="Normal 6 4 6" xfId="272"/>
    <cellStyle name="Normal 6 4 6 2" xfId="900"/>
    <cellStyle name="Normal 6 4 6 2 2" xfId="1683"/>
    <cellStyle name="Normal 6 4 6 3" xfId="1682"/>
    <cellStyle name="Normal 6 4 7" xfId="754"/>
    <cellStyle name="Normal 6 4 7 2" xfId="1684"/>
    <cellStyle name="Normal 6 4 8" xfId="1221"/>
    <cellStyle name="Normal 6 5" xfId="136"/>
    <cellStyle name="Normal 6 5 2" xfId="492"/>
    <cellStyle name="Normal 6 5 2 2" xfId="653"/>
    <cellStyle name="Normal 6 5 2 2 2" xfId="1119"/>
    <cellStyle name="Normal 6 5 2 2 2 2" xfId="1687"/>
    <cellStyle name="Normal 6 5 2 2 3" xfId="1686"/>
    <cellStyle name="Normal 6 5 2 3" xfId="806"/>
    <cellStyle name="Normal 6 5 2 3 2" xfId="1688"/>
    <cellStyle name="Normal 6 5 2 4" xfId="1685"/>
    <cellStyle name="Normal 6 5 3" xfId="555"/>
    <cellStyle name="Normal 6 5 3 2" xfId="696"/>
    <cellStyle name="Normal 6 5 3 2 2" xfId="1161"/>
    <cellStyle name="Normal 6 5 3 2 2 2" xfId="1691"/>
    <cellStyle name="Normal 6 5 3 2 3" xfId="1690"/>
    <cellStyle name="Normal 6 5 3 3" xfId="849"/>
    <cellStyle name="Normal 6 5 3 3 2" xfId="1692"/>
    <cellStyle name="Normal 6 5 3 4" xfId="1689"/>
    <cellStyle name="Normal 6 5 4" xfId="389"/>
    <cellStyle name="Normal 6 5 4 2" xfId="959"/>
    <cellStyle name="Normal 6 5 4 2 2" xfId="1694"/>
    <cellStyle name="Normal 6 5 4 3" xfId="1693"/>
    <cellStyle name="Normal 6 5 5" xfId="606"/>
    <cellStyle name="Normal 6 5 5 2" xfId="1072"/>
    <cellStyle name="Normal 6 5 5 2 2" xfId="1696"/>
    <cellStyle name="Normal 6 5 5 3" xfId="1695"/>
    <cellStyle name="Normal 6 5 6" xfId="273"/>
    <cellStyle name="Normal 6 5 6 2" xfId="901"/>
    <cellStyle name="Normal 6 5 6 2 2" xfId="1698"/>
    <cellStyle name="Normal 6 5 6 3" xfId="1697"/>
    <cellStyle name="Normal 6 5 7" xfId="755"/>
    <cellStyle name="Normal 6 5 7 2" xfId="1699"/>
    <cellStyle name="Normal 6 5 8" xfId="1222"/>
    <cellStyle name="Normal 6 6" xfId="481"/>
    <cellStyle name="Normal 6 6 2" xfId="642"/>
    <cellStyle name="Normal 6 6 2 2" xfId="1108"/>
    <cellStyle name="Normal 6 6 2 2 2" xfId="1702"/>
    <cellStyle name="Normal 6 6 2 3" xfId="1701"/>
    <cellStyle name="Normal 6 6 3" xfId="795"/>
    <cellStyle name="Normal 6 6 3 2" xfId="1703"/>
    <cellStyle name="Normal 6 6 4" xfId="1700"/>
    <cellStyle name="Normal 6 7" xfId="526"/>
    <cellStyle name="Normal 6 7 2" xfId="668"/>
    <cellStyle name="Normal 6 7 2 2" xfId="1133"/>
    <cellStyle name="Normal 6 7 2 2 2" xfId="1706"/>
    <cellStyle name="Normal 6 7 2 3" xfId="1705"/>
    <cellStyle name="Normal 6 7 3" xfId="821"/>
    <cellStyle name="Normal 6 7 3 2" xfId="1707"/>
    <cellStyle name="Normal 6 7 4" xfId="1704"/>
    <cellStyle name="Normal 6 8" xfId="307"/>
    <cellStyle name="Normal 6 8 2" xfId="930"/>
    <cellStyle name="Normal 6 8 2 2" xfId="1709"/>
    <cellStyle name="Normal 6 8 3" xfId="1708"/>
    <cellStyle name="Normal 6 9" xfId="577"/>
    <cellStyle name="Normal 6 9 2" xfId="1043"/>
    <cellStyle name="Normal 6 9 2 2" xfId="1711"/>
    <cellStyle name="Normal 6 9 3" xfId="1710"/>
    <cellStyle name="Normal 60" xfId="71"/>
    <cellStyle name="Normal 60 2" xfId="493"/>
    <cellStyle name="Normal 60 2 2" xfId="1022"/>
    <cellStyle name="Normal 60 3" xfId="352"/>
    <cellStyle name="Normal 60 4" xfId="236"/>
    <cellStyle name="Normal 61" xfId="72"/>
    <cellStyle name="Normal 61 2" xfId="494"/>
    <cellStyle name="Normal 61 2 2" xfId="1023"/>
    <cellStyle name="Normal 61 3" xfId="353"/>
    <cellStyle name="Normal 61 4" xfId="237"/>
    <cellStyle name="Normal 62" xfId="73"/>
    <cellStyle name="Normal 62 2" xfId="495"/>
    <cellStyle name="Normal 62 2 2" xfId="1024"/>
    <cellStyle name="Normal 62 3" xfId="354"/>
    <cellStyle name="Normal 62 4" xfId="238"/>
    <cellStyle name="Normal 63" xfId="75"/>
    <cellStyle name="Normal 63 2" xfId="496"/>
    <cellStyle name="Normal 63 2 2" xfId="1025"/>
    <cellStyle name="Normal 63 3" xfId="356"/>
    <cellStyle name="Normal 63 4" xfId="240"/>
    <cellStyle name="Normal 64" xfId="182"/>
    <cellStyle name="Normal 64 2" xfId="183"/>
    <cellStyle name="Normal 64 2 2" xfId="923"/>
    <cellStyle name="Normal 64 3" xfId="413"/>
    <cellStyle name="Normal 64 3 2" xfId="973"/>
    <cellStyle name="Normal 64 3 2 2" xfId="1713"/>
    <cellStyle name="Normal 64 3 3" xfId="1712"/>
    <cellStyle name="Normal 64 4" xfId="620"/>
    <cellStyle name="Normal 64 4 2" xfId="1086"/>
    <cellStyle name="Normal 64 4 2 2" xfId="1715"/>
    <cellStyle name="Normal 64 4 3" xfId="1714"/>
    <cellStyle name="Normal 64 5" xfId="297"/>
    <cellStyle name="Normal 64 5 2" xfId="922"/>
    <cellStyle name="Normal 64 5 2 2" xfId="1717"/>
    <cellStyle name="Normal 64 5 3" xfId="1716"/>
    <cellStyle name="Normal 64 6" xfId="771"/>
    <cellStyle name="Normal 64 6 2" xfId="1718"/>
    <cellStyle name="Normal 64 7" xfId="1236"/>
    <cellStyle name="Normal 65" xfId="184"/>
    <cellStyle name="Normal 65 2" xfId="571"/>
    <cellStyle name="Normal 65 2 2" xfId="712"/>
    <cellStyle name="Normal 65 2 2 2" xfId="1177"/>
    <cellStyle name="Normal 65 2 2 2 2" xfId="1721"/>
    <cellStyle name="Normal 65 2 2 3" xfId="1720"/>
    <cellStyle name="Normal 65 2 3" xfId="865"/>
    <cellStyle name="Normal 65 2 3 2" xfId="1722"/>
    <cellStyle name="Normal 65 2 4" xfId="1719"/>
    <cellStyle name="Normal 65 3" xfId="924"/>
    <cellStyle name="Normal 66" xfId="298"/>
    <cellStyle name="Normal 66 2" xfId="523"/>
    <cellStyle name="Normal 66 3" xfId="415"/>
    <cellStyle name="Normal 66 3 2" xfId="975"/>
    <cellStyle name="Normal 66 3 2 2" xfId="1724"/>
    <cellStyle name="Normal 66 3 3" xfId="1723"/>
    <cellStyle name="Normal 66 4" xfId="622"/>
    <cellStyle name="Normal 66 4 2" xfId="1088"/>
    <cellStyle name="Normal 66 4 2 2" xfId="1726"/>
    <cellStyle name="Normal 66 4 3" xfId="1725"/>
    <cellStyle name="Normal 66 5" xfId="773"/>
    <cellStyle name="Normal 66 5 2" xfId="1727"/>
    <cellStyle name="Normal 67" xfId="416"/>
    <cellStyle name="Normal 67 2" xfId="623"/>
    <cellStyle name="Normal 67 2 2" xfId="1089"/>
    <cellStyle name="Normal 67 2 2 2" xfId="1730"/>
    <cellStyle name="Normal 67 2 3" xfId="1729"/>
    <cellStyle name="Normal 67 3" xfId="774"/>
    <cellStyle name="Normal 67 3 2" xfId="1731"/>
    <cellStyle name="Normal 67 4" xfId="1728"/>
    <cellStyle name="Normal 68" xfId="538"/>
    <cellStyle name="Normal 69" xfId="305"/>
    <cellStyle name="Normal 7" xfId="15"/>
    <cellStyle name="Normal 7 2" xfId="137"/>
    <cellStyle name="Normal 7 2 2" xfId="498"/>
    <cellStyle name="Normal 7 2 2 2" xfId="1027"/>
    <cellStyle name="Normal 7 2 3" xfId="390"/>
    <cellStyle name="Normal 7 2 4" xfId="274"/>
    <cellStyle name="Normal 7 3" xfId="497"/>
    <cellStyle name="Normal 7 3 2" xfId="1026"/>
    <cellStyle name="Normal 7 4" xfId="308"/>
    <cellStyle name="Normal 7 5" xfId="192"/>
    <cellStyle name="Normal 70" xfId="409"/>
    <cellStyle name="Normal 71" xfId="572"/>
    <cellStyle name="Normal 72" xfId="573"/>
    <cellStyle name="Normal 73" xfId="306"/>
    <cellStyle name="Normal 74" xfId="575"/>
    <cellStyle name="Normal 75" xfId="574"/>
    <cellStyle name="Normal 76" xfId="576"/>
    <cellStyle name="Normal 77" xfId="656"/>
    <cellStyle name="Normal 78" xfId="713"/>
    <cellStyle name="Normal 79" xfId="714"/>
    <cellStyle name="Normal 8" xfId="138"/>
    <cellStyle name="Normal 8 2" xfId="139"/>
    <cellStyle name="Normal 8 2 2" xfId="500"/>
    <cellStyle name="Normal 8 2 2 2" xfId="1029"/>
    <cellStyle name="Normal 8 2 3" xfId="392"/>
    <cellStyle name="Normal 8 2 4" xfId="276"/>
    <cellStyle name="Normal 8 3" xfId="499"/>
    <cellStyle name="Normal 8 3 2" xfId="1028"/>
    <cellStyle name="Normal 8 4" xfId="391"/>
    <cellStyle name="Normal 8 5" xfId="275"/>
    <cellStyle name="Normal 80" xfId="190"/>
    <cellStyle name="Normal 81" xfId="293"/>
    <cellStyle name="Normal 82" xfId="721"/>
    <cellStyle name="Normal 83" xfId="722"/>
    <cellStyle name="Normal 84" xfId="720"/>
    <cellStyle name="Normal 85" xfId="719"/>
    <cellStyle name="Normal 86" xfId="718"/>
    <cellStyle name="Normal 87" xfId="723"/>
    <cellStyle name="Normal 88" xfId="1185"/>
    <cellStyle name="Normal 89" xfId="1186"/>
    <cellStyle name="Normal 9" xfId="16"/>
    <cellStyle name="Normal 9 2" xfId="501"/>
    <cellStyle name="Normal 9 2 2" xfId="1030"/>
    <cellStyle name="Normal 9 3" xfId="309"/>
    <cellStyle name="Normal 9 4" xfId="193"/>
    <cellStyle name="Normal 90" xfId="1184"/>
    <cellStyle name="Normal 91" xfId="902"/>
    <cellStyle name="Normal 92" xfId="1183"/>
    <cellStyle name="Normal 93" xfId="1181"/>
    <cellStyle name="Normal 94" xfId="878"/>
    <cellStyle name="Normal 95" xfId="1190"/>
    <cellStyle name="Normal 96" xfId="1182"/>
    <cellStyle name="Normal 97" xfId="1188"/>
    <cellStyle name="Normal 98" xfId="1187"/>
    <cellStyle name="Normal 99" xfId="1191"/>
    <cellStyle name="Normal1" xfId="140"/>
    <cellStyle name="Normal2" xfId="141"/>
    <cellStyle name="Normal3" xfId="142"/>
    <cellStyle name="Percent [2]" xfId="143"/>
    <cellStyle name="Percent [2] 2" xfId="502"/>
    <cellStyle name="Percent [2] 2 2" xfId="1031"/>
    <cellStyle name="Percent [2] 3" xfId="393"/>
    <cellStyle name="Percent [2] 4" xfId="277"/>
    <cellStyle name="Percent_Sheet1" xfId="144"/>
    <cellStyle name="Percentual" xfId="145"/>
    <cellStyle name="Ponto" xfId="146"/>
    <cellStyle name="Porcentagem 2" xfId="17"/>
    <cellStyle name="Porcentagem 2 2" xfId="179"/>
    <cellStyle name="Porcentagem 2 2 2" xfId="919"/>
    <cellStyle name="Porcentagem 2 3" xfId="868"/>
    <cellStyle name="Porcentagem 3" xfId="18"/>
    <cellStyle name="Porcentagem 3 2" xfId="147"/>
    <cellStyle name="Porcentagem 3 3" xfId="503"/>
    <cellStyle name="Porcentagem 4" xfId="19"/>
    <cellStyle name="Porcentagem 4 2" xfId="20"/>
    <cellStyle name="Porcentagem 4 2 2" xfId="177"/>
    <cellStyle name="Porcentagem 4 2 2 2" xfId="917"/>
    <cellStyle name="Porcentagem 4 2 3" xfId="784"/>
    <cellStyle name="Porcentagem 5" xfId="148"/>
    <cellStyle name="Porcentagem 6" xfId="149"/>
    <cellStyle name="Porcentagem 6 2" xfId="150"/>
    <cellStyle name="Porcentagem 6 2 2" xfId="505"/>
    <cellStyle name="Porcentagem 6 2 2 2" xfId="655"/>
    <cellStyle name="Porcentagem 6 2 2 2 2" xfId="1121"/>
    <cellStyle name="Porcentagem 6 2 2 2 2 2" xfId="1734"/>
    <cellStyle name="Porcentagem 6 2 2 2 3" xfId="1733"/>
    <cellStyle name="Porcentagem 6 2 2 3" xfId="808"/>
    <cellStyle name="Porcentagem 6 2 2 3 2" xfId="1735"/>
    <cellStyle name="Porcentagem 6 2 2 4" xfId="1732"/>
    <cellStyle name="Porcentagem 6 2 3" xfId="557"/>
    <cellStyle name="Porcentagem 6 2 3 2" xfId="698"/>
    <cellStyle name="Porcentagem 6 2 3 2 2" xfId="1163"/>
    <cellStyle name="Porcentagem 6 2 3 2 2 2" xfId="1738"/>
    <cellStyle name="Porcentagem 6 2 3 2 3" xfId="1737"/>
    <cellStyle name="Porcentagem 6 2 3 3" xfId="851"/>
    <cellStyle name="Porcentagem 6 2 3 3 2" xfId="1739"/>
    <cellStyle name="Porcentagem 6 2 3 4" xfId="1736"/>
    <cellStyle name="Porcentagem 6 2 4" xfId="395"/>
    <cellStyle name="Porcentagem 6 2 4 2" xfId="961"/>
    <cellStyle name="Porcentagem 6 2 4 2 2" xfId="1741"/>
    <cellStyle name="Porcentagem 6 2 4 3" xfId="1740"/>
    <cellStyle name="Porcentagem 6 2 5" xfId="608"/>
    <cellStyle name="Porcentagem 6 2 5 2" xfId="1074"/>
    <cellStyle name="Porcentagem 6 2 5 2 2" xfId="1743"/>
    <cellStyle name="Porcentagem 6 2 5 3" xfId="1742"/>
    <cellStyle name="Porcentagem 6 2 6" xfId="279"/>
    <cellStyle name="Porcentagem 6 2 6 2" xfId="904"/>
    <cellStyle name="Porcentagem 6 2 6 2 2" xfId="1745"/>
    <cellStyle name="Porcentagem 6 2 6 3" xfId="1744"/>
    <cellStyle name="Porcentagem 6 2 7" xfId="757"/>
    <cellStyle name="Porcentagem 6 2 7 2" xfId="1746"/>
    <cellStyle name="Porcentagem 6 2 8" xfId="1224"/>
    <cellStyle name="Porcentagem 6 3" xfId="504"/>
    <cellStyle name="Porcentagem 6 3 2" xfId="654"/>
    <cellStyle name="Porcentagem 6 3 2 2" xfId="1120"/>
    <cellStyle name="Porcentagem 6 3 2 2 2" xfId="1749"/>
    <cellStyle name="Porcentagem 6 3 2 3" xfId="1748"/>
    <cellStyle name="Porcentagem 6 3 3" xfId="807"/>
    <cellStyle name="Porcentagem 6 3 3 2" xfId="1750"/>
    <cellStyle name="Porcentagem 6 3 4" xfId="1747"/>
    <cellStyle name="Porcentagem 6 4" xfId="556"/>
    <cellStyle name="Porcentagem 6 4 2" xfId="697"/>
    <cellStyle name="Porcentagem 6 4 2 2" xfId="1162"/>
    <cellStyle name="Porcentagem 6 4 2 2 2" xfId="1753"/>
    <cellStyle name="Porcentagem 6 4 2 3" xfId="1752"/>
    <cellStyle name="Porcentagem 6 4 3" xfId="850"/>
    <cellStyle name="Porcentagem 6 4 3 2" xfId="1754"/>
    <cellStyle name="Porcentagem 6 4 4" xfId="1751"/>
    <cellStyle name="Porcentagem 6 5" xfId="394"/>
    <cellStyle name="Porcentagem 6 5 2" xfId="960"/>
    <cellStyle name="Porcentagem 6 5 2 2" xfId="1756"/>
    <cellStyle name="Porcentagem 6 5 3" xfId="1755"/>
    <cellStyle name="Porcentagem 6 6" xfId="607"/>
    <cellStyle name="Porcentagem 6 6 2" xfId="1073"/>
    <cellStyle name="Porcentagem 6 6 2 2" xfId="1758"/>
    <cellStyle name="Porcentagem 6 6 3" xfId="1757"/>
    <cellStyle name="Porcentagem 6 7" xfId="278"/>
    <cellStyle name="Porcentagem 6 7 2" xfId="903"/>
    <cellStyle name="Porcentagem 6 7 2 2" xfId="1760"/>
    <cellStyle name="Porcentagem 6 7 3" xfId="1759"/>
    <cellStyle name="Porcentagem 6 8" xfId="756"/>
    <cellStyle name="Porcentagem 6 8 2" xfId="1761"/>
    <cellStyle name="Porcentagem 6 9" xfId="1223"/>
    <cellStyle name="Porcentagem 7" xfId="185"/>
    <cellStyle name="Porcentagem 7 2" xfId="925"/>
    <cellStyle name="Result" xfId="21"/>
    <cellStyle name="Result2" xfId="22"/>
    <cellStyle name="Sep. milhar [0]" xfId="151"/>
    <cellStyle name="Separador de m" xfId="152"/>
    <cellStyle name="Separador de milhares 2" xfId="23"/>
    <cellStyle name="Separador de milhares 2 2" xfId="153"/>
    <cellStyle name="Separador de milhares 2 2 2" xfId="507"/>
    <cellStyle name="Separador de milhares 2 2 2 2" xfId="1033"/>
    <cellStyle name="Separador de milhares 2 2 3" xfId="396"/>
    <cellStyle name="Separador de milhares 2 2 4" xfId="280"/>
    <cellStyle name="Separador de milhares 2 3" xfId="506"/>
    <cellStyle name="Separador de milhares 2 3 2" xfId="1032"/>
    <cellStyle name="Separador de milhares 2 4" xfId="310"/>
    <cellStyle name="Separador de milhares 2 5" xfId="194"/>
    <cellStyle name="Separador de milhares 3" xfId="154"/>
    <cellStyle name="Separador de milhares 4" xfId="24"/>
    <cellStyle name="Sepavador de milhares [0]_Pasta2" xfId="155"/>
    <cellStyle name="Standard_RP100_01 (metr.)" xfId="156"/>
    <cellStyle name="Titulo1" xfId="157"/>
    <cellStyle name="Titulo2" xfId="158"/>
    <cellStyle name="Vírgula" xfId="25" builtinId="3"/>
    <cellStyle name="Vírgula 10" xfId="159"/>
    <cellStyle name="Vírgula 10 2" xfId="160"/>
    <cellStyle name="Vírgula 10 2 2" xfId="509"/>
    <cellStyle name="Vírgula 10 2 2 2" xfId="658"/>
    <cellStyle name="Vírgula 10 2 2 2 2" xfId="1123"/>
    <cellStyle name="Vírgula 10 2 2 2 2 2" xfId="1764"/>
    <cellStyle name="Vírgula 10 2 2 2 3" xfId="1763"/>
    <cellStyle name="Vírgula 10 2 2 3" xfId="810"/>
    <cellStyle name="Vírgula 10 2 2 3 2" xfId="1765"/>
    <cellStyle name="Vírgula 10 2 2 4" xfId="1762"/>
    <cellStyle name="Vírgula 10 2 3" xfId="559"/>
    <cellStyle name="Vírgula 10 2 3 2" xfId="700"/>
    <cellStyle name="Vírgula 10 2 3 2 2" xfId="1165"/>
    <cellStyle name="Vírgula 10 2 3 2 2 2" xfId="1768"/>
    <cellStyle name="Vírgula 10 2 3 2 3" xfId="1767"/>
    <cellStyle name="Vírgula 10 2 3 3" xfId="853"/>
    <cellStyle name="Vírgula 10 2 3 3 2" xfId="1769"/>
    <cellStyle name="Vírgula 10 2 3 4" xfId="1766"/>
    <cellStyle name="Vírgula 10 2 4" xfId="398"/>
    <cellStyle name="Vírgula 10 2 4 2" xfId="963"/>
    <cellStyle name="Vírgula 10 2 4 2 2" xfId="1771"/>
    <cellStyle name="Vírgula 10 2 4 3" xfId="1770"/>
    <cellStyle name="Vírgula 10 2 5" xfId="610"/>
    <cellStyle name="Vírgula 10 2 5 2" xfId="1076"/>
    <cellStyle name="Vírgula 10 2 5 2 2" xfId="1773"/>
    <cellStyle name="Vírgula 10 2 5 3" xfId="1772"/>
    <cellStyle name="Vírgula 10 2 6" xfId="282"/>
    <cellStyle name="Vírgula 10 2 6 2" xfId="906"/>
    <cellStyle name="Vírgula 10 2 6 2 2" xfId="1775"/>
    <cellStyle name="Vírgula 10 2 6 3" xfId="1774"/>
    <cellStyle name="Vírgula 10 2 7" xfId="760"/>
    <cellStyle name="Vírgula 10 2 7 2" xfId="1776"/>
    <cellStyle name="Vírgula 10 2 8" xfId="1226"/>
    <cellStyle name="Vírgula 10 3" xfId="508"/>
    <cellStyle name="Vírgula 10 3 2" xfId="657"/>
    <cellStyle name="Vírgula 10 3 2 2" xfId="1122"/>
    <cellStyle name="Vírgula 10 3 2 2 2" xfId="1779"/>
    <cellStyle name="Vírgula 10 3 2 3" xfId="1778"/>
    <cellStyle name="Vírgula 10 3 3" xfId="809"/>
    <cellStyle name="Vírgula 10 3 3 2" xfId="1780"/>
    <cellStyle name="Vírgula 10 3 4" xfId="1777"/>
    <cellStyle name="Vírgula 10 4" xfId="558"/>
    <cellStyle name="Vírgula 10 4 2" xfId="699"/>
    <cellStyle name="Vírgula 10 4 2 2" xfId="1164"/>
    <cellStyle name="Vírgula 10 4 2 2 2" xfId="1783"/>
    <cellStyle name="Vírgula 10 4 2 3" xfId="1782"/>
    <cellStyle name="Vírgula 10 4 3" xfId="852"/>
    <cellStyle name="Vírgula 10 4 3 2" xfId="1784"/>
    <cellStyle name="Vírgula 10 4 4" xfId="1781"/>
    <cellStyle name="Vírgula 10 5" xfId="397"/>
    <cellStyle name="Vírgula 10 5 2" xfId="962"/>
    <cellStyle name="Vírgula 10 5 2 2" xfId="1786"/>
    <cellStyle name="Vírgula 10 5 3" xfId="1785"/>
    <cellStyle name="Vírgula 10 6" xfId="609"/>
    <cellStyle name="Vírgula 10 6 2" xfId="1075"/>
    <cellStyle name="Vírgula 10 6 2 2" xfId="1788"/>
    <cellStyle name="Vírgula 10 6 3" xfId="1787"/>
    <cellStyle name="Vírgula 10 7" xfId="281"/>
    <cellStyle name="Vírgula 10 7 2" xfId="905"/>
    <cellStyle name="Vírgula 10 7 2 2" xfId="1790"/>
    <cellStyle name="Vírgula 10 7 3" xfId="1789"/>
    <cellStyle name="Vírgula 10 8" xfId="759"/>
    <cellStyle name="Vírgula 10 8 2" xfId="1791"/>
    <cellStyle name="Vírgula 10 9" xfId="1225"/>
    <cellStyle name="Vírgula 11" xfId="161"/>
    <cellStyle name="Vírgula 11 2" xfId="510"/>
    <cellStyle name="Vírgula 11 2 2" xfId="1034"/>
    <cellStyle name="Vírgula 11 3" xfId="399"/>
    <cellStyle name="Vírgula 11 4" xfId="283"/>
    <cellStyle name="Vírgula 12" xfId="162"/>
    <cellStyle name="Vírgula 12 2" xfId="511"/>
    <cellStyle name="Vírgula 12 2 2" xfId="659"/>
    <cellStyle name="Vírgula 12 2 2 2" xfId="1124"/>
    <cellStyle name="Vírgula 12 2 2 2 2" xfId="1794"/>
    <cellStyle name="Vírgula 12 2 2 3" xfId="1793"/>
    <cellStyle name="Vírgula 12 2 3" xfId="811"/>
    <cellStyle name="Vírgula 12 2 3 2" xfId="1795"/>
    <cellStyle name="Vírgula 12 2 4" xfId="1792"/>
    <cellStyle name="Vírgula 12 3" xfId="560"/>
    <cellStyle name="Vírgula 12 3 2" xfId="701"/>
    <cellStyle name="Vírgula 12 3 2 2" xfId="1166"/>
    <cellStyle name="Vírgula 12 3 2 2 2" xfId="1798"/>
    <cellStyle name="Vírgula 12 3 2 3" xfId="1797"/>
    <cellStyle name="Vírgula 12 3 3" xfId="854"/>
    <cellStyle name="Vírgula 12 3 3 2" xfId="1799"/>
    <cellStyle name="Vírgula 12 3 4" xfId="1796"/>
    <cellStyle name="Vírgula 12 4" xfId="400"/>
    <cellStyle name="Vírgula 12 4 2" xfId="964"/>
    <cellStyle name="Vírgula 12 4 2 2" xfId="1801"/>
    <cellStyle name="Vírgula 12 4 3" xfId="1800"/>
    <cellStyle name="Vírgula 12 5" xfId="611"/>
    <cellStyle name="Vírgula 12 5 2" xfId="1077"/>
    <cellStyle name="Vírgula 12 5 2 2" xfId="1803"/>
    <cellStyle name="Vírgula 12 5 3" xfId="1802"/>
    <cellStyle name="Vírgula 12 6" xfId="284"/>
    <cellStyle name="Vírgula 12 6 2" xfId="907"/>
    <cellStyle name="Vírgula 12 6 2 2" xfId="1805"/>
    <cellStyle name="Vírgula 12 6 3" xfId="1804"/>
    <cellStyle name="Vírgula 12 7" xfId="761"/>
    <cellStyle name="Vírgula 12 7 2" xfId="1806"/>
    <cellStyle name="Vírgula 12 8" xfId="1227"/>
    <cellStyle name="Vírgula 13" xfId="186"/>
    <cellStyle name="Vírgula 13 2" xfId="926"/>
    <cellStyle name="Vírgula 14" xfId="725"/>
    <cellStyle name="Vírgula 2" xfId="26"/>
    <cellStyle name="Vírgula 2 2" xfId="163"/>
    <cellStyle name="Vírgula 2 2 2" xfId="189"/>
    <cellStyle name="Vírgula 2 2 2 2" xfId="929"/>
    <cellStyle name="Vírgula 2 2 3" xfId="908"/>
    <cellStyle name="Vírgula 2 3" xfId="178"/>
    <cellStyle name="Vírgula 2 3 2" xfId="918"/>
    <cellStyle name="Vírgula 2 4" xfId="302"/>
    <cellStyle name="Vírgula 2 5" xfId="788"/>
    <cellStyle name="Vírgula 3" xfId="27"/>
    <cellStyle name="Vírgula 3 2" xfId="28"/>
    <cellStyle name="Vírgula 3 2 2" xfId="513"/>
    <cellStyle name="Vírgula 3 2 2 2" xfId="1036"/>
    <cellStyle name="Vírgula 3 2 3" xfId="312"/>
    <cellStyle name="Vírgula 3 2 4" xfId="196"/>
    <cellStyle name="Vírgula 3 3" xfId="512"/>
    <cellStyle name="Vírgula 3 3 2" xfId="1035"/>
    <cellStyle name="Vírgula 3 4" xfId="311"/>
    <cellStyle name="Vírgula 3 5" xfId="195"/>
    <cellStyle name="Vírgula 4" xfId="29"/>
    <cellStyle name="Vírgula 5" xfId="30"/>
    <cellStyle name="Vírgula 5 2" xfId="31"/>
    <cellStyle name="Vírgula 5 2 2" xfId="176"/>
    <cellStyle name="Vírgula 5 2 2 2" xfId="916"/>
    <cellStyle name="Vírgula 5 2 3" xfId="866"/>
    <cellStyle name="Vírgula 5 3" xfId="812"/>
    <cellStyle name="Vírgula 6" xfId="164"/>
    <cellStyle name="Vírgula 6 2" xfId="165"/>
    <cellStyle name="Vírgula 6 2 2" xfId="515"/>
    <cellStyle name="Vírgula 6 2 2 2" xfId="1038"/>
    <cellStyle name="Vírgula 6 2 3" xfId="402"/>
    <cellStyle name="Vírgula 6 2 4" xfId="286"/>
    <cellStyle name="Vírgula 6 3" xfId="174"/>
    <cellStyle name="Vírgula 6 3 2" xfId="516"/>
    <cellStyle name="Vírgula 6 3 2 2" xfId="1039"/>
    <cellStyle name="Vírgula 6 3 3" xfId="410"/>
    <cellStyle name="Vírgula 6 3 4" xfId="294"/>
    <cellStyle name="Vírgula 6 4" xfId="514"/>
    <cellStyle name="Vírgula 6 4 2" xfId="1037"/>
    <cellStyle name="Vírgula 6 5" xfId="401"/>
    <cellStyle name="Vírgula 6 6" xfId="285"/>
    <cellStyle name="Vírgula 7" xfId="166"/>
    <cellStyle name="Vírgula 7 10" xfId="762"/>
    <cellStyle name="Vírgula 7 10 2" xfId="1807"/>
    <cellStyle name="Vírgula 7 11" xfId="1228"/>
    <cellStyle name="Vírgula 7 2" xfId="167"/>
    <cellStyle name="Vírgula 7 2 2" xfId="518"/>
    <cellStyle name="Vírgula 7 2 2 2" xfId="661"/>
    <cellStyle name="Vírgula 7 2 2 2 2" xfId="1126"/>
    <cellStyle name="Vírgula 7 2 2 2 2 2" xfId="1810"/>
    <cellStyle name="Vírgula 7 2 2 2 3" xfId="1809"/>
    <cellStyle name="Vírgula 7 2 2 3" xfId="814"/>
    <cellStyle name="Vírgula 7 2 2 3 2" xfId="1811"/>
    <cellStyle name="Vírgula 7 2 2 4" xfId="1808"/>
    <cellStyle name="Vírgula 7 2 3" xfId="562"/>
    <cellStyle name="Vírgula 7 2 3 2" xfId="703"/>
    <cellStyle name="Vírgula 7 2 3 2 2" xfId="1168"/>
    <cellStyle name="Vírgula 7 2 3 2 2 2" xfId="1814"/>
    <cellStyle name="Vírgula 7 2 3 2 3" xfId="1813"/>
    <cellStyle name="Vírgula 7 2 3 3" xfId="856"/>
    <cellStyle name="Vírgula 7 2 3 3 2" xfId="1815"/>
    <cellStyle name="Vírgula 7 2 3 4" xfId="1812"/>
    <cellStyle name="Vírgula 7 2 4" xfId="404"/>
    <cellStyle name="Vírgula 7 2 4 2" xfId="966"/>
    <cellStyle name="Vírgula 7 2 4 2 2" xfId="1817"/>
    <cellStyle name="Vírgula 7 2 4 3" xfId="1816"/>
    <cellStyle name="Vírgula 7 2 5" xfId="613"/>
    <cellStyle name="Vírgula 7 2 5 2" xfId="1079"/>
    <cellStyle name="Vírgula 7 2 5 2 2" xfId="1819"/>
    <cellStyle name="Vírgula 7 2 5 3" xfId="1818"/>
    <cellStyle name="Vírgula 7 2 6" xfId="288"/>
    <cellStyle name="Vírgula 7 2 6 2" xfId="910"/>
    <cellStyle name="Vírgula 7 2 6 2 2" xfId="1821"/>
    <cellStyle name="Vírgula 7 2 6 3" xfId="1820"/>
    <cellStyle name="Vírgula 7 2 7" xfId="763"/>
    <cellStyle name="Vírgula 7 2 7 2" xfId="1822"/>
    <cellStyle name="Vírgula 7 2 8" xfId="1229"/>
    <cellStyle name="Vírgula 7 3" xfId="168"/>
    <cellStyle name="Vírgula 7 3 2" xfId="519"/>
    <cellStyle name="Vírgula 7 3 2 2" xfId="662"/>
    <cellStyle name="Vírgula 7 3 2 2 2" xfId="1127"/>
    <cellStyle name="Vírgula 7 3 2 2 2 2" xfId="1825"/>
    <cellStyle name="Vírgula 7 3 2 2 3" xfId="1824"/>
    <cellStyle name="Vírgula 7 3 2 3" xfId="815"/>
    <cellStyle name="Vírgula 7 3 2 3 2" xfId="1826"/>
    <cellStyle name="Vírgula 7 3 2 4" xfId="1823"/>
    <cellStyle name="Vírgula 7 3 3" xfId="563"/>
    <cellStyle name="Vírgula 7 3 3 2" xfId="704"/>
    <cellStyle name="Vírgula 7 3 3 2 2" xfId="1169"/>
    <cellStyle name="Vírgula 7 3 3 2 2 2" xfId="1829"/>
    <cellStyle name="Vírgula 7 3 3 2 3" xfId="1828"/>
    <cellStyle name="Vírgula 7 3 3 3" xfId="857"/>
    <cellStyle name="Vírgula 7 3 3 3 2" xfId="1830"/>
    <cellStyle name="Vírgula 7 3 3 4" xfId="1827"/>
    <cellStyle name="Vírgula 7 3 4" xfId="405"/>
    <cellStyle name="Vírgula 7 3 4 2" xfId="967"/>
    <cellStyle name="Vírgula 7 3 4 2 2" xfId="1832"/>
    <cellStyle name="Vírgula 7 3 4 3" xfId="1831"/>
    <cellStyle name="Vírgula 7 3 5" xfId="614"/>
    <cellStyle name="Vírgula 7 3 5 2" xfId="1080"/>
    <cellStyle name="Vírgula 7 3 5 2 2" xfId="1834"/>
    <cellStyle name="Vírgula 7 3 5 3" xfId="1833"/>
    <cellStyle name="Vírgula 7 3 6" xfId="289"/>
    <cellStyle name="Vírgula 7 3 6 2" xfId="911"/>
    <cellStyle name="Vírgula 7 3 6 2 2" xfId="1836"/>
    <cellStyle name="Vírgula 7 3 6 3" xfId="1835"/>
    <cellStyle name="Vírgula 7 3 7" xfId="764"/>
    <cellStyle name="Vírgula 7 3 7 2" xfId="1837"/>
    <cellStyle name="Vírgula 7 3 8" xfId="1230"/>
    <cellStyle name="Vírgula 7 4" xfId="181"/>
    <cellStyle name="Vírgula 7 4 2" xfId="303"/>
    <cellStyle name="Vírgula 7 4 2 2" xfId="570"/>
    <cellStyle name="Vírgula 7 4 2 2 2" xfId="711"/>
    <cellStyle name="Vírgula 7 4 2 2 2 2" xfId="1176"/>
    <cellStyle name="Vírgula 7 4 2 2 2 2 2" xfId="1841"/>
    <cellStyle name="Vírgula 7 4 2 2 2 3" xfId="1840"/>
    <cellStyle name="Vírgula 7 4 2 2 3" xfId="717"/>
    <cellStyle name="Vírgula 7 4 2 2 3 2" xfId="1180"/>
    <cellStyle name="Vírgula 7 4 2 2 3 2 2" xfId="1843"/>
    <cellStyle name="Vírgula 7 4 2 2 3 3" xfId="1842"/>
    <cellStyle name="Vírgula 7 4 2 2 4" xfId="864"/>
    <cellStyle name="Vírgula 7 4 2 2 4 2" xfId="1844"/>
    <cellStyle name="Vírgula 7 4 2 2 5" xfId="1839"/>
    <cellStyle name="Vírgula 7 4 2 3" xfId="414"/>
    <cellStyle name="Vírgula 7 4 2 3 2" xfId="974"/>
    <cellStyle name="Vírgula 7 4 2 3 2 2" xfId="1846"/>
    <cellStyle name="Vírgula 7 4 2 3 3" xfId="1845"/>
    <cellStyle name="Vírgula 7 4 2 4" xfId="621"/>
    <cellStyle name="Vírgula 7 4 2 4 2" xfId="1087"/>
    <cellStyle name="Vírgula 7 4 2 4 2 2" xfId="1848"/>
    <cellStyle name="Vírgula 7 4 2 4 3" xfId="1847"/>
    <cellStyle name="Vírgula 7 4 2 5" xfId="772"/>
    <cellStyle name="Vírgula 7 4 2 5 2" xfId="1849"/>
    <cellStyle name="Vírgula 7 4 2 6" xfId="1838"/>
    <cellStyle name="Vírgula 7 4 3" xfId="564"/>
    <cellStyle name="Vírgula 7 4 3 2" xfId="705"/>
    <cellStyle name="Vírgula 7 4 3 2 2" xfId="1170"/>
    <cellStyle name="Vírgula 7 4 3 2 2 2" xfId="1852"/>
    <cellStyle name="Vírgula 7 4 3 2 3" xfId="1851"/>
    <cellStyle name="Vírgula 7 4 3 3" xfId="858"/>
    <cellStyle name="Vírgula 7 4 3 3 2" xfId="1853"/>
    <cellStyle name="Vírgula 7 4 3 4" xfId="1850"/>
    <cellStyle name="Vírgula 7 4 4" xfId="412"/>
    <cellStyle name="Vírgula 7 4 4 2" xfId="972"/>
    <cellStyle name="Vírgula 7 4 4 2 2" xfId="1855"/>
    <cellStyle name="Vírgula 7 4 4 3" xfId="1854"/>
    <cellStyle name="Vírgula 7 4 5" xfId="619"/>
    <cellStyle name="Vírgula 7 4 5 2" xfId="1085"/>
    <cellStyle name="Vírgula 7 4 5 2 2" xfId="1857"/>
    <cellStyle name="Vírgula 7 4 5 3" xfId="1856"/>
    <cellStyle name="Vírgula 7 4 6" xfId="296"/>
    <cellStyle name="Vírgula 7 4 6 2" xfId="921"/>
    <cellStyle name="Vírgula 7 4 6 2 2" xfId="1859"/>
    <cellStyle name="Vírgula 7 4 6 3" xfId="1858"/>
    <cellStyle name="Vírgula 7 4 7" xfId="770"/>
    <cellStyle name="Vírgula 7 4 7 2" xfId="1860"/>
    <cellStyle name="Vírgula 7 4 8" xfId="1235"/>
    <cellStyle name="Vírgula 7 5" xfId="304"/>
    <cellStyle name="Vírgula 7 5 2" xfId="569"/>
    <cellStyle name="Vírgula 7 5 2 2" xfId="710"/>
    <cellStyle name="Vírgula 7 5 2 2 2" xfId="1175"/>
    <cellStyle name="Vírgula 7 5 2 2 2 2" xfId="1864"/>
    <cellStyle name="Vírgula 7 5 2 2 3" xfId="1863"/>
    <cellStyle name="Vírgula 7 5 2 3" xfId="863"/>
    <cellStyle name="Vírgula 7 5 2 3 2" xfId="1865"/>
    <cellStyle name="Vírgula 7 5 2 4" xfId="1862"/>
    <cellStyle name="Vírgula 7 5 3" xfId="517"/>
    <cellStyle name="Vírgula 7 5 3 2" xfId="1040"/>
    <cellStyle name="Vírgula 7 5 3 2 2" xfId="1867"/>
    <cellStyle name="Vírgula 7 5 3 3" xfId="1866"/>
    <cellStyle name="Vírgula 7 5 4" xfId="660"/>
    <cellStyle name="Vírgula 7 5 4 2" xfId="1125"/>
    <cellStyle name="Vírgula 7 5 4 2 2" xfId="1869"/>
    <cellStyle name="Vírgula 7 5 4 3" xfId="1868"/>
    <cellStyle name="Vírgula 7 5 5" xfId="813"/>
    <cellStyle name="Vírgula 7 5 5 2" xfId="1870"/>
    <cellStyle name="Vírgula 7 5 6" xfId="1861"/>
    <cellStyle name="Vírgula 7 6" xfId="561"/>
    <cellStyle name="Vírgula 7 6 2" xfId="702"/>
    <cellStyle name="Vírgula 7 6 2 2" xfId="1167"/>
    <cellStyle name="Vírgula 7 6 2 2 2" xfId="1873"/>
    <cellStyle name="Vírgula 7 6 2 3" xfId="1872"/>
    <cellStyle name="Vírgula 7 6 3" xfId="855"/>
    <cellStyle name="Vírgula 7 6 3 2" xfId="1874"/>
    <cellStyle name="Vírgula 7 6 4" xfId="1871"/>
    <cellStyle name="Vírgula 7 7" xfId="403"/>
    <cellStyle name="Vírgula 7 7 2" xfId="965"/>
    <cellStyle name="Vírgula 7 7 2 2" xfId="1876"/>
    <cellStyle name="Vírgula 7 7 3" xfId="1875"/>
    <cellStyle name="Vírgula 7 8" xfId="612"/>
    <cellStyle name="Vírgula 7 8 2" xfId="1078"/>
    <cellStyle name="Vírgula 7 8 2 2" xfId="1878"/>
    <cellStyle name="Vírgula 7 8 3" xfId="1877"/>
    <cellStyle name="Vírgula 7 9" xfId="287"/>
    <cellStyle name="Vírgula 7 9 2" xfId="909"/>
    <cellStyle name="Vírgula 7 9 2 2" xfId="1880"/>
    <cellStyle name="Vírgula 7 9 3" xfId="1879"/>
    <cellStyle name="Vírgula 8" xfId="169"/>
    <cellStyle name="Vírgula 8 10" xfId="1231"/>
    <cellStyle name="Vírgula 8 2" xfId="170"/>
    <cellStyle name="Vírgula 8 2 2" xfId="521"/>
    <cellStyle name="Vírgula 8 2 2 2" xfId="664"/>
    <cellStyle name="Vírgula 8 2 2 2 2" xfId="1129"/>
    <cellStyle name="Vírgula 8 2 2 2 2 2" xfId="1883"/>
    <cellStyle name="Vírgula 8 2 2 2 3" xfId="1882"/>
    <cellStyle name="Vírgula 8 2 2 3" xfId="817"/>
    <cellStyle name="Vírgula 8 2 2 3 2" xfId="1884"/>
    <cellStyle name="Vírgula 8 2 2 4" xfId="1881"/>
    <cellStyle name="Vírgula 8 2 3" xfId="566"/>
    <cellStyle name="Vírgula 8 2 3 2" xfId="707"/>
    <cellStyle name="Vírgula 8 2 3 2 2" xfId="1172"/>
    <cellStyle name="Vírgula 8 2 3 2 2 2" xfId="1887"/>
    <cellStyle name="Vírgula 8 2 3 2 3" xfId="1886"/>
    <cellStyle name="Vírgula 8 2 3 3" xfId="860"/>
    <cellStyle name="Vírgula 8 2 3 3 2" xfId="1888"/>
    <cellStyle name="Vírgula 8 2 3 4" xfId="1885"/>
    <cellStyle name="Vírgula 8 2 4" xfId="407"/>
    <cellStyle name="Vírgula 8 2 4 2" xfId="969"/>
    <cellStyle name="Vírgula 8 2 4 2 2" xfId="1890"/>
    <cellStyle name="Vírgula 8 2 4 3" xfId="1889"/>
    <cellStyle name="Vírgula 8 2 5" xfId="616"/>
    <cellStyle name="Vírgula 8 2 5 2" xfId="1082"/>
    <cellStyle name="Vírgula 8 2 5 2 2" xfId="1892"/>
    <cellStyle name="Vírgula 8 2 5 3" xfId="1891"/>
    <cellStyle name="Vírgula 8 2 6" xfId="291"/>
    <cellStyle name="Vírgula 8 2 6 2" xfId="913"/>
    <cellStyle name="Vírgula 8 2 6 2 2" xfId="1894"/>
    <cellStyle name="Vírgula 8 2 6 3" xfId="1893"/>
    <cellStyle name="Vírgula 8 2 7" xfId="766"/>
    <cellStyle name="Vírgula 8 2 7 2" xfId="1895"/>
    <cellStyle name="Vírgula 8 2 8" xfId="1232"/>
    <cellStyle name="Vírgula 8 3" xfId="171"/>
    <cellStyle name="Vírgula 8 3 2" xfId="522"/>
    <cellStyle name="Vírgula 8 3 2 2" xfId="665"/>
    <cellStyle name="Vírgula 8 3 2 2 2" xfId="1130"/>
    <cellStyle name="Vírgula 8 3 2 2 2 2" xfId="1898"/>
    <cellStyle name="Vírgula 8 3 2 2 3" xfId="1897"/>
    <cellStyle name="Vírgula 8 3 2 3" xfId="818"/>
    <cellStyle name="Vírgula 8 3 2 3 2" xfId="1899"/>
    <cellStyle name="Vírgula 8 3 2 4" xfId="1896"/>
    <cellStyle name="Vírgula 8 3 3" xfId="567"/>
    <cellStyle name="Vírgula 8 3 3 2" xfId="708"/>
    <cellStyle name="Vírgula 8 3 3 2 2" xfId="1173"/>
    <cellStyle name="Vírgula 8 3 3 2 2 2" xfId="1902"/>
    <cellStyle name="Vírgula 8 3 3 2 3" xfId="1901"/>
    <cellStyle name="Vírgula 8 3 3 3" xfId="861"/>
    <cellStyle name="Vírgula 8 3 3 3 2" xfId="1903"/>
    <cellStyle name="Vírgula 8 3 3 4" xfId="1900"/>
    <cellStyle name="Vírgula 8 3 4" xfId="408"/>
    <cellStyle name="Vírgula 8 3 4 2" xfId="970"/>
    <cellStyle name="Vírgula 8 3 4 2 2" xfId="1905"/>
    <cellStyle name="Vírgula 8 3 4 3" xfId="1904"/>
    <cellStyle name="Vírgula 8 3 5" xfId="617"/>
    <cellStyle name="Vírgula 8 3 5 2" xfId="1083"/>
    <cellStyle name="Vírgula 8 3 5 2 2" xfId="1907"/>
    <cellStyle name="Vírgula 8 3 5 3" xfId="1906"/>
    <cellStyle name="Vírgula 8 3 6" xfId="292"/>
    <cellStyle name="Vírgula 8 3 6 2" xfId="914"/>
    <cellStyle name="Vírgula 8 3 6 2 2" xfId="1909"/>
    <cellStyle name="Vírgula 8 3 6 3" xfId="1908"/>
    <cellStyle name="Vírgula 8 3 7" xfId="767"/>
    <cellStyle name="Vírgula 8 3 7 2" xfId="1910"/>
    <cellStyle name="Vírgula 8 3 8" xfId="1233"/>
    <cellStyle name="Vírgula 8 4" xfId="520"/>
    <cellStyle name="Vírgula 8 4 2" xfId="663"/>
    <cellStyle name="Vírgula 8 4 2 2" xfId="1128"/>
    <cellStyle name="Vírgula 8 4 2 2 2" xfId="1913"/>
    <cellStyle name="Vírgula 8 4 2 3" xfId="1912"/>
    <cellStyle name="Vírgula 8 4 3" xfId="816"/>
    <cellStyle name="Vírgula 8 4 3 2" xfId="1914"/>
    <cellStyle name="Vírgula 8 4 4" xfId="1911"/>
    <cellStyle name="Vírgula 8 5" xfId="565"/>
    <cellStyle name="Vírgula 8 5 2" xfId="706"/>
    <cellStyle name="Vírgula 8 5 2 2" xfId="1171"/>
    <cellStyle name="Vírgula 8 5 2 2 2" xfId="1917"/>
    <cellStyle name="Vírgula 8 5 2 3" xfId="1916"/>
    <cellStyle name="Vírgula 8 5 3" xfId="859"/>
    <cellStyle name="Vírgula 8 5 3 2" xfId="1918"/>
    <cellStyle name="Vírgula 8 5 4" xfId="1915"/>
    <cellStyle name="Vírgula 8 6" xfId="406"/>
    <cellStyle name="Vírgula 8 6 2" xfId="968"/>
    <cellStyle name="Vírgula 8 6 2 2" xfId="1920"/>
    <cellStyle name="Vírgula 8 6 3" xfId="1919"/>
    <cellStyle name="Vírgula 8 7" xfId="615"/>
    <cellStyle name="Vírgula 8 7 2" xfId="1081"/>
    <cellStyle name="Vírgula 8 7 2 2" xfId="1922"/>
    <cellStyle name="Vírgula 8 7 3" xfId="1921"/>
    <cellStyle name="Vírgula 8 8" xfId="290"/>
    <cellStyle name="Vírgula 8 8 2" xfId="912"/>
    <cellStyle name="Vírgula 8 8 2 2" xfId="1924"/>
    <cellStyle name="Vírgula 8 8 3" xfId="1923"/>
    <cellStyle name="Vírgula 8 9" xfId="765"/>
    <cellStyle name="Vírgula 8 9 2" xfId="1925"/>
    <cellStyle name="Vírgula 9" xfId="172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232679</xdr:colOff>
      <xdr:row>0</xdr:row>
      <xdr:rowOff>115661</xdr:rowOff>
    </xdr:from>
    <xdr:to>
      <xdr:col>2</xdr:col>
      <xdr:colOff>570136</xdr:colOff>
      <xdr:row>2</xdr:row>
      <xdr:rowOff>80282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29" y="115661"/>
          <a:ext cx="985157" cy="345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625929</xdr:colOff>
      <xdr:row>0</xdr:row>
      <xdr:rowOff>102054</xdr:rowOff>
    </xdr:from>
    <xdr:to>
      <xdr:col>3</xdr:col>
      <xdr:colOff>700768</xdr:colOff>
      <xdr:row>2</xdr:row>
      <xdr:rowOff>57150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979" y="102054"/>
          <a:ext cx="922564" cy="336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66675</xdr:rowOff>
    </xdr:from>
    <xdr:to>
      <xdr:col>2</xdr:col>
      <xdr:colOff>1162050</xdr:colOff>
      <xdr:row>1</xdr:row>
      <xdr:rowOff>133350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6675"/>
          <a:ext cx="11811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333375</xdr:colOff>
      <xdr:row>0</xdr:row>
      <xdr:rowOff>95250</xdr:rowOff>
    </xdr:from>
    <xdr:to>
      <xdr:col>8</xdr:col>
      <xdr:colOff>95250</xdr:colOff>
      <xdr:row>1</xdr:row>
      <xdr:rowOff>171450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95250"/>
          <a:ext cx="7239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5"/>
  <sheetViews>
    <sheetView tabSelected="1" view="pageBreakPreview" topLeftCell="A94" zoomScale="85" zoomScaleNormal="70" zoomScaleSheetLayoutView="85" workbookViewId="0">
      <selection activeCell="J106" sqref="J106"/>
    </sheetView>
  </sheetViews>
  <sheetFormatPr defaultRowHeight="12.75" outlineLevelRow="1"/>
  <cols>
    <col min="1" max="1" width="2" style="115" customWidth="1"/>
    <col min="2" max="2" width="9.7109375" style="123" customWidth="1"/>
    <col min="3" max="4" width="12.7109375" style="123" customWidth="1"/>
    <col min="5" max="5" width="75.85546875" style="149" customWidth="1"/>
    <col min="6" max="6" width="7.7109375" style="123" customWidth="1"/>
    <col min="7" max="7" width="12.7109375" style="150" customWidth="1"/>
    <col min="8" max="9" width="15.7109375" style="173" customWidth="1"/>
    <col min="10" max="10" width="17.7109375" style="173" customWidth="1"/>
    <col min="11" max="16384" width="9.140625" style="115"/>
  </cols>
  <sheetData>
    <row r="1" spans="1:10" ht="15" customHeight="1">
      <c r="A1" s="22"/>
      <c r="B1" s="211" t="s">
        <v>103</v>
      </c>
      <c r="C1" s="212"/>
      <c r="D1" s="212"/>
      <c r="E1" s="212"/>
      <c r="F1" s="212"/>
      <c r="G1" s="212"/>
      <c r="H1" s="212"/>
      <c r="I1" s="212"/>
      <c r="J1" s="213"/>
    </row>
    <row r="2" spans="1:10" ht="15" customHeight="1">
      <c r="A2" s="21"/>
      <c r="B2" s="214"/>
      <c r="C2" s="215"/>
      <c r="D2" s="215"/>
      <c r="E2" s="215"/>
      <c r="F2" s="215"/>
      <c r="G2" s="215"/>
      <c r="H2" s="215"/>
      <c r="I2" s="215"/>
      <c r="J2" s="216"/>
    </row>
    <row r="3" spans="1:10" ht="15" customHeight="1" thickBot="1">
      <c r="A3" s="21"/>
      <c r="B3" s="217"/>
      <c r="C3" s="218"/>
      <c r="D3" s="218"/>
      <c r="E3" s="218"/>
      <c r="F3" s="218"/>
      <c r="G3" s="218"/>
      <c r="H3" s="218"/>
      <c r="I3" s="218"/>
      <c r="J3" s="219"/>
    </row>
    <row r="4" spans="1:10">
      <c r="A4" s="20"/>
      <c r="B4" s="33"/>
      <c r="C4" s="33"/>
      <c r="D4" s="33"/>
      <c r="E4" s="33"/>
      <c r="F4" s="33"/>
      <c r="G4" s="33"/>
      <c r="H4" s="160"/>
      <c r="I4" s="160"/>
      <c r="J4" s="160"/>
    </row>
    <row r="5" spans="1:10" ht="20.100000000000001" customHeight="1">
      <c r="B5" s="159" t="s">
        <v>104</v>
      </c>
      <c r="C5" s="157"/>
      <c r="D5" s="157"/>
      <c r="E5" s="157"/>
      <c r="F5" s="157"/>
      <c r="G5" s="157"/>
      <c r="H5" s="161"/>
      <c r="I5" s="161"/>
      <c r="J5" s="161"/>
    </row>
    <row r="6" spans="1:10" ht="20.100000000000001" customHeight="1">
      <c r="B6" s="159" t="s">
        <v>162</v>
      </c>
      <c r="C6" s="157"/>
      <c r="D6" s="157"/>
      <c r="E6" s="157"/>
      <c r="F6" s="157"/>
      <c r="G6" s="120"/>
      <c r="H6" s="161"/>
      <c r="I6" s="161"/>
      <c r="J6" s="161"/>
    </row>
    <row r="7" spans="1:10" ht="20.100000000000001" customHeight="1">
      <c r="B7" s="159" t="s">
        <v>163</v>
      </c>
      <c r="C7" s="157"/>
      <c r="D7" s="157"/>
      <c r="E7" s="157"/>
      <c r="F7" s="157"/>
      <c r="G7" s="157"/>
      <c r="H7" s="161"/>
      <c r="I7" s="180"/>
    </row>
    <row r="8" spans="1:10" ht="20.100000000000001" customHeight="1">
      <c r="B8" s="159" t="s">
        <v>6</v>
      </c>
      <c r="C8" s="157"/>
      <c r="D8" s="157"/>
      <c r="E8" s="157"/>
      <c r="F8" s="157"/>
      <c r="G8" s="157"/>
      <c r="H8" s="161"/>
      <c r="I8" s="161"/>
      <c r="J8" s="119">
        <v>0.27700000000000002</v>
      </c>
    </row>
    <row r="9" spans="1:10" ht="20.100000000000001" customHeight="1">
      <c r="B9" s="157"/>
      <c r="C9" s="157"/>
      <c r="D9" s="157"/>
      <c r="E9" s="157"/>
      <c r="F9" s="157"/>
      <c r="G9" s="157"/>
      <c r="H9" s="161"/>
      <c r="I9" s="161"/>
      <c r="J9" s="161"/>
    </row>
    <row r="10" spans="1:10" ht="20.100000000000001" customHeight="1">
      <c r="B10" s="8"/>
      <c r="C10" s="8"/>
      <c r="D10" s="8"/>
      <c r="E10" s="9" t="s">
        <v>155</v>
      </c>
      <c r="F10" s="10"/>
      <c r="G10" s="15"/>
      <c r="H10" s="174"/>
      <c r="I10" s="174"/>
      <c r="J10" s="162">
        <f>J104</f>
        <v>282569.19</v>
      </c>
    </row>
    <row r="11" spans="1:10" ht="20.100000000000001" customHeight="1" thickBot="1">
      <c r="A11" s="7"/>
      <c r="B11" s="6"/>
      <c r="C11" s="6"/>
      <c r="D11" s="6"/>
      <c r="E11" s="5"/>
      <c r="F11" s="7"/>
      <c r="G11" s="16"/>
      <c r="H11" s="175"/>
      <c r="I11" s="175"/>
      <c r="J11" s="163"/>
    </row>
    <row r="12" spans="1:10" ht="44.25" customHeight="1" thickBot="1">
      <c r="A12" s="121"/>
      <c r="B12" s="23" t="s">
        <v>0</v>
      </c>
      <c r="C12" s="24" t="s">
        <v>32</v>
      </c>
      <c r="D12" s="24" t="s">
        <v>33</v>
      </c>
      <c r="E12" s="24" t="s">
        <v>24</v>
      </c>
      <c r="F12" s="24" t="s">
        <v>102</v>
      </c>
      <c r="G12" s="25" t="s">
        <v>25</v>
      </c>
      <c r="H12" s="176" t="s">
        <v>152</v>
      </c>
      <c r="I12" s="176" t="s">
        <v>153</v>
      </c>
      <c r="J12" s="164" t="s">
        <v>26</v>
      </c>
    </row>
    <row r="13" spans="1:10" ht="20.100000000000001" customHeight="1">
      <c r="B13" s="115"/>
      <c r="C13" s="115"/>
      <c r="D13" s="115"/>
      <c r="E13" s="122"/>
      <c r="G13" s="124"/>
      <c r="J13" s="165"/>
    </row>
    <row r="14" spans="1:10" ht="20.100000000000001" customHeight="1">
      <c r="A14" s="121"/>
      <c r="B14" s="11">
        <v>1</v>
      </c>
      <c r="C14" s="3"/>
      <c r="D14" s="3"/>
      <c r="E14" s="185" t="s">
        <v>93</v>
      </c>
      <c r="F14" s="4"/>
      <c r="G14" s="17"/>
      <c r="H14" s="177"/>
      <c r="I14" s="177"/>
      <c r="J14" s="166">
        <f>J17</f>
        <v>6493.1363599999986</v>
      </c>
    </row>
    <row r="15" spans="1:10" ht="20.100000000000001" customHeight="1" outlineLevel="1">
      <c r="B15" s="195" t="s">
        <v>7</v>
      </c>
      <c r="C15" s="206">
        <v>99059</v>
      </c>
      <c r="D15" s="34" t="s">
        <v>29</v>
      </c>
      <c r="E15" s="205" t="s">
        <v>94</v>
      </c>
      <c r="F15" s="200" t="s">
        <v>3</v>
      </c>
      <c r="G15" s="151">
        <v>116</v>
      </c>
      <c r="H15" s="151">
        <v>36.049999999999997</v>
      </c>
      <c r="I15" s="167">
        <f>G15*H15</f>
        <v>4181.7999999999993</v>
      </c>
      <c r="J15" s="167">
        <f>I15*1.277</f>
        <v>5340.1585999999988</v>
      </c>
    </row>
    <row r="16" spans="1:10" ht="20.100000000000001" customHeight="1" outlineLevel="1">
      <c r="B16" s="195" t="s">
        <v>8</v>
      </c>
      <c r="C16" s="204" t="s">
        <v>47</v>
      </c>
      <c r="D16" s="199" t="s">
        <v>29</v>
      </c>
      <c r="E16" s="196" t="s">
        <v>160</v>
      </c>
      <c r="F16" s="199" t="s">
        <v>3</v>
      </c>
      <c r="G16" s="151">
        <v>792</v>
      </c>
      <c r="H16" s="151">
        <v>1.1399999999999999</v>
      </c>
      <c r="I16" s="201">
        <f>G16*H16</f>
        <v>902.87999999999988</v>
      </c>
      <c r="J16" s="201">
        <f>I16*1.277</f>
        <v>1152.9777599999998</v>
      </c>
    </row>
    <row r="17" spans="2:10" ht="20.100000000000001" customHeight="1" outlineLevel="1">
      <c r="B17" s="26"/>
      <c r="C17" s="27"/>
      <c r="D17" s="27"/>
      <c r="E17" s="27"/>
      <c r="F17" s="27"/>
      <c r="G17" s="28" t="s">
        <v>60</v>
      </c>
      <c r="H17" s="178"/>
      <c r="I17" s="178"/>
      <c r="J17" s="168">
        <f>SUM(J15:J16)</f>
        <v>6493.1363599999986</v>
      </c>
    </row>
    <row r="18" spans="2:10" ht="20.100000000000001" customHeight="1">
      <c r="B18" s="128"/>
      <c r="C18" s="128"/>
      <c r="D18" s="128"/>
      <c r="E18" s="128"/>
      <c r="F18" s="129"/>
      <c r="G18" s="130"/>
      <c r="H18" s="169"/>
      <c r="I18" s="169"/>
      <c r="J18" s="169"/>
    </row>
    <row r="19" spans="2:10" ht="20.100000000000001" customHeight="1">
      <c r="B19" s="11">
        <v>2</v>
      </c>
      <c r="C19" s="3"/>
      <c r="D19" s="3"/>
      <c r="E19" s="185" t="s">
        <v>105</v>
      </c>
      <c r="F19" s="4"/>
      <c r="G19" s="17"/>
      <c r="H19" s="177"/>
      <c r="I19" s="177"/>
      <c r="J19" s="166">
        <f>J23</f>
        <v>6026.3139413999997</v>
      </c>
    </row>
    <row r="20" spans="2:10" s="131" customFormat="1" ht="20.100000000000001" customHeight="1" outlineLevel="1">
      <c r="B20" s="36" t="s">
        <v>9</v>
      </c>
      <c r="C20" s="191">
        <v>93358</v>
      </c>
      <c r="D20" s="182" t="s">
        <v>29</v>
      </c>
      <c r="E20" s="190" t="s">
        <v>123</v>
      </c>
      <c r="F20" s="39" t="s">
        <v>28</v>
      </c>
      <c r="G20" s="151">
        <v>58.08</v>
      </c>
      <c r="H20" s="151">
        <v>56.64</v>
      </c>
      <c r="I20" s="201">
        <f t="shared" ref="I20:I22" si="0">G20*H20</f>
        <v>3289.6511999999998</v>
      </c>
      <c r="J20" s="201">
        <f t="shared" ref="J20:J22" si="1">I20*1.277</f>
        <v>4200.8845823999991</v>
      </c>
    </row>
    <row r="21" spans="2:10" s="131" customFormat="1" ht="20.100000000000001" customHeight="1" outlineLevel="1">
      <c r="B21" s="36" t="s">
        <v>10</v>
      </c>
      <c r="C21" s="191">
        <v>94098</v>
      </c>
      <c r="D21" s="182" t="s">
        <v>29</v>
      </c>
      <c r="E21" s="190" t="s">
        <v>124</v>
      </c>
      <c r="F21" s="39" t="s">
        <v>3</v>
      </c>
      <c r="G21" s="151">
        <v>41.98</v>
      </c>
      <c r="H21" s="151">
        <v>5.1100000000000003</v>
      </c>
      <c r="I21" s="201">
        <f t="shared" si="0"/>
        <v>214.51779999999999</v>
      </c>
      <c r="J21" s="201">
        <f t="shared" si="1"/>
        <v>273.93923059999997</v>
      </c>
    </row>
    <row r="22" spans="2:10" s="131" customFormat="1" ht="20.100000000000001" customHeight="1" outlineLevel="1">
      <c r="B22" s="36" t="s">
        <v>11</v>
      </c>
      <c r="C22" s="192">
        <v>96995</v>
      </c>
      <c r="D22" s="182" t="s">
        <v>29</v>
      </c>
      <c r="E22" s="190" t="s">
        <v>125</v>
      </c>
      <c r="F22" s="39" t="s">
        <v>28</v>
      </c>
      <c r="G22" s="151">
        <v>35.380000000000003</v>
      </c>
      <c r="H22" s="151">
        <v>34.340000000000003</v>
      </c>
      <c r="I22" s="201">
        <f t="shared" si="0"/>
        <v>1214.9492000000002</v>
      </c>
      <c r="J22" s="201">
        <f t="shared" si="1"/>
        <v>1551.4901284000002</v>
      </c>
    </row>
    <row r="23" spans="2:10" ht="20.100000000000001" customHeight="1" outlineLevel="1">
      <c r="B23" s="26"/>
      <c r="C23" s="27"/>
      <c r="D23" s="27"/>
      <c r="E23" s="27"/>
      <c r="F23" s="27"/>
      <c r="G23" s="28" t="s">
        <v>60</v>
      </c>
      <c r="H23" s="178"/>
      <c r="I23" s="201"/>
      <c r="J23" s="168">
        <f>SUM(J20:J22)</f>
        <v>6026.3139413999997</v>
      </c>
    </row>
    <row r="24" spans="2:10" ht="20.100000000000001" customHeight="1">
      <c r="B24" s="128"/>
      <c r="C24" s="128"/>
      <c r="D24" s="128"/>
      <c r="E24" s="128"/>
      <c r="F24" s="129"/>
      <c r="G24" s="130"/>
      <c r="H24" s="169"/>
      <c r="I24" s="169"/>
      <c r="J24" s="169"/>
    </row>
    <row r="25" spans="2:10" ht="20.100000000000001" customHeight="1">
      <c r="B25" s="11">
        <v>3</v>
      </c>
      <c r="C25" s="3"/>
      <c r="D25" s="3"/>
      <c r="E25" s="4" t="s">
        <v>92</v>
      </c>
      <c r="F25" s="4"/>
      <c r="G25" s="17"/>
      <c r="H25" s="177"/>
      <c r="I25" s="177"/>
      <c r="J25" s="166">
        <f>J39</f>
        <v>36566.027150799993</v>
      </c>
    </row>
    <row r="26" spans="2:10" ht="20.100000000000001" customHeight="1" outlineLevel="1">
      <c r="B26" s="10" t="s">
        <v>12</v>
      </c>
      <c r="C26" s="8"/>
      <c r="D26" s="8"/>
      <c r="E26" s="132" t="s">
        <v>156</v>
      </c>
      <c r="F26" s="127"/>
      <c r="G26" s="133"/>
      <c r="H26" s="179"/>
      <c r="I26" s="167"/>
      <c r="J26" s="167"/>
    </row>
    <row r="27" spans="2:10" s="198" customFormat="1" ht="20.100000000000001" customHeight="1" outlineLevel="1">
      <c r="B27" s="208" t="s">
        <v>51</v>
      </c>
      <c r="C27" s="208">
        <v>116</v>
      </c>
      <c r="D27" s="141" t="s">
        <v>175</v>
      </c>
      <c r="E27" s="209" t="s">
        <v>115</v>
      </c>
      <c r="F27" s="208" t="s">
        <v>3</v>
      </c>
      <c r="G27" s="210">
        <v>84.96</v>
      </c>
      <c r="H27" s="210">
        <v>54.41</v>
      </c>
      <c r="I27" s="201">
        <f t="shared" ref="I27:I38" si="2">G27*H27</f>
        <v>4622.6735999999992</v>
      </c>
      <c r="J27" s="201">
        <f t="shared" ref="J27:J38" si="3">I27*1.277</f>
        <v>5903.1541871999989</v>
      </c>
    </row>
    <row r="28" spans="2:10" ht="20.100000000000001" customHeight="1" outlineLevel="1">
      <c r="B28" s="34" t="s">
        <v>52</v>
      </c>
      <c r="C28" s="183">
        <v>95241</v>
      </c>
      <c r="D28" s="182" t="s">
        <v>29</v>
      </c>
      <c r="E28" s="134" t="s">
        <v>131</v>
      </c>
      <c r="F28" s="39" t="s">
        <v>3</v>
      </c>
      <c r="G28" s="151">
        <v>25.92</v>
      </c>
      <c r="H28" s="151">
        <v>21.52</v>
      </c>
      <c r="I28" s="201">
        <f t="shared" si="2"/>
        <v>557.79840000000002</v>
      </c>
      <c r="J28" s="201">
        <f t="shared" si="3"/>
        <v>712.30855680000002</v>
      </c>
    </row>
    <row r="29" spans="2:10" ht="19.5" customHeight="1" outlineLevel="1">
      <c r="B29" s="34" t="s">
        <v>53</v>
      </c>
      <c r="C29" s="194">
        <v>92917</v>
      </c>
      <c r="D29" s="182" t="s">
        <v>29</v>
      </c>
      <c r="E29" s="190" t="s">
        <v>158</v>
      </c>
      <c r="F29" s="34" t="s">
        <v>36</v>
      </c>
      <c r="G29" s="151">
        <v>231.27</v>
      </c>
      <c r="H29" s="151">
        <v>8.98</v>
      </c>
      <c r="I29" s="201">
        <f t="shared" si="2"/>
        <v>2076.8046000000004</v>
      </c>
      <c r="J29" s="201">
        <f t="shared" si="3"/>
        <v>2652.0794742000003</v>
      </c>
    </row>
    <row r="30" spans="2:10" ht="19.5" customHeight="1" outlineLevel="1">
      <c r="B30" s="34" t="s">
        <v>54</v>
      </c>
      <c r="C30" s="183">
        <v>92919</v>
      </c>
      <c r="D30" s="182" t="s">
        <v>29</v>
      </c>
      <c r="E30" s="190" t="s">
        <v>157</v>
      </c>
      <c r="F30" s="34" t="s">
        <v>36</v>
      </c>
      <c r="G30" s="151">
        <v>475.45</v>
      </c>
      <c r="H30" s="151">
        <v>7.3</v>
      </c>
      <c r="I30" s="201">
        <f t="shared" si="2"/>
        <v>3470.7849999999999</v>
      </c>
      <c r="J30" s="201">
        <f t="shared" si="3"/>
        <v>4432.1924449999997</v>
      </c>
    </row>
    <row r="31" spans="2:10" ht="19.5" customHeight="1" outlineLevel="1">
      <c r="B31" s="34" t="s">
        <v>55</v>
      </c>
      <c r="C31" s="183">
        <v>92915</v>
      </c>
      <c r="D31" s="182" t="s">
        <v>29</v>
      </c>
      <c r="E31" s="190" t="s">
        <v>159</v>
      </c>
      <c r="F31" s="34" t="s">
        <v>36</v>
      </c>
      <c r="G31" s="193">
        <v>190.91</v>
      </c>
      <c r="H31" s="193">
        <v>10.84</v>
      </c>
      <c r="I31" s="201">
        <f t="shared" si="2"/>
        <v>2069.4643999999998</v>
      </c>
      <c r="J31" s="201">
        <f t="shared" si="3"/>
        <v>2642.7060387999995</v>
      </c>
    </row>
    <row r="32" spans="2:10" ht="19.5" customHeight="1" outlineLevel="1">
      <c r="B32" s="34" t="s">
        <v>164</v>
      </c>
      <c r="C32" s="183">
        <v>92720</v>
      </c>
      <c r="D32" s="182" t="s">
        <v>29</v>
      </c>
      <c r="E32" s="190" t="s">
        <v>116</v>
      </c>
      <c r="F32" s="34" t="s">
        <v>28</v>
      </c>
      <c r="G32" s="151">
        <v>19.149999999999999</v>
      </c>
      <c r="H32" s="151">
        <v>346.43</v>
      </c>
      <c r="I32" s="201">
        <f t="shared" si="2"/>
        <v>6634.1344999999992</v>
      </c>
      <c r="J32" s="201">
        <f t="shared" si="3"/>
        <v>8471.7897564999985</v>
      </c>
    </row>
    <row r="33" spans="2:10" ht="20.100000000000001" customHeight="1" outlineLevel="1">
      <c r="B33" s="10" t="s">
        <v>13</v>
      </c>
      <c r="C33" s="10"/>
      <c r="D33" s="10"/>
      <c r="E33" s="132" t="s">
        <v>106</v>
      </c>
      <c r="F33" s="127"/>
      <c r="G33" s="151"/>
      <c r="H33" s="151"/>
      <c r="I33" s="167"/>
      <c r="J33" s="167"/>
    </row>
    <row r="34" spans="2:10" s="198" customFormat="1" ht="20.100000000000001" customHeight="1" outlineLevel="1">
      <c r="B34" s="208" t="s">
        <v>56</v>
      </c>
      <c r="C34" s="208">
        <v>116</v>
      </c>
      <c r="D34" s="141" t="s">
        <v>175</v>
      </c>
      <c r="E34" s="209" t="s">
        <v>115</v>
      </c>
      <c r="F34" s="208" t="s">
        <v>3</v>
      </c>
      <c r="G34" s="210">
        <v>84.96</v>
      </c>
      <c r="H34" s="210">
        <v>54.41</v>
      </c>
      <c r="I34" s="201">
        <f t="shared" si="2"/>
        <v>4622.6735999999992</v>
      </c>
      <c r="J34" s="201">
        <f t="shared" si="3"/>
        <v>5903.1541871999989</v>
      </c>
    </row>
    <row r="35" spans="2:10" ht="20.100000000000001" customHeight="1" outlineLevel="1">
      <c r="B35" s="34" t="s">
        <v>57</v>
      </c>
      <c r="C35" s="183">
        <v>95241</v>
      </c>
      <c r="D35" s="182" t="s">
        <v>29</v>
      </c>
      <c r="E35" s="134" t="s">
        <v>131</v>
      </c>
      <c r="F35" s="39" t="s">
        <v>3</v>
      </c>
      <c r="G35" s="151">
        <v>16.059999999999999</v>
      </c>
      <c r="H35" s="151">
        <v>21.52</v>
      </c>
      <c r="I35" s="201">
        <f t="shared" si="2"/>
        <v>345.61119999999994</v>
      </c>
      <c r="J35" s="201">
        <f t="shared" si="3"/>
        <v>441.34550239999987</v>
      </c>
    </row>
    <row r="36" spans="2:10" ht="19.5" customHeight="1" outlineLevel="1">
      <c r="B36" s="34" t="s">
        <v>58</v>
      </c>
      <c r="C36" s="183">
        <v>92793</v>
      </c>
      <c r="D36" s="39" t="s">
        <v>29</v>
      </c>
      <c r="E36" s="136" t="s">
        <v>113</v>
      </c>
      <c r="F36" s="34" t="s">
        <v>36</v>
      </c>
      <c r="G36" s="151">
        <v>177.09</v>
      </c>
      <c r="H36" s="151">
        <v>6.37</v>
      </c>
      <c r="I36" s="201">
        <f t="shared" si="2"/>
        <v>1128.0633</v>
      </c>
      <c r="J36" s="201">
        <f t="shared" si="3"/>
        <v>1440.5368340999999</v>
      </c>
    </row>
    <row r="37" spans="2:10" ht="19.5" customHeight="1" outlineLevel="1">
      <c r="B37" s="34" t="s">
        <v>59</v>
      </c>
      <c r="C37" s="183">
        <v>92791</v>
      </c>
      <c r="D37" s="39" t="s">
        <v>29</v>
      </c>
      <c r="E37" s="136" t="s">
        <v>114</v>
      </c>
      <c r="F37" s="34" t="s">
        <v>36</v>
      </c>
      <c r="G37" s="151">
        <v>76.27</v>
      </c>
      <c r="H37" s="151">
        <v>6.48</v>
      </c>
      <c r="I37" s="201">
        <f t="shared" si="2"/>
        <v>494.2296</v>
      </c>
      <c r="J37" s="201">
        <f t="shared" si="3"/>
        <v>631.13119919999997</v>
      </c>
    </row>
    <row r="38" spans="2:10" ht="19.5" customHeight="1" outlineLevel="1">
      <c r="B38" s="34" t="s">
        <v>61</v>
      </c>
      <c r="C38" s="183">
        <v>92720</v>
      </c>
      <c r="D38" s="182" t="s">
        <v>29</v>
      </c>
      <c r="E38" s="190" t="s">
        <v>116</v>
      </c>
      <c r="F38" s="34" t="s">
        <v>28</v>
      </c>
      <c r="G38" s="151">
        <v>7.54</v>
      </c>
      <c r="H38" s="151">
        <v>346.43</v>
      </c>
      <c r="I38" s="201">
        <f t="shared" si="2"/>
        <v>2612.0822000000003</v>
      </c>
      <c r="J38" s="201">
        <f t="shared" si="3"/>
        <v>3335.6289694000002</v>
      </c>
    </row>
    <row r="39" spans="2:10" ht="20.100000000000001" customHeight="1" outlineLevel="1">
      <c r="B39" s="26"/>
      <c r="C39" s="27"/>
      <c r="D39" s="27"/>
      <c r="E39" s="27"/>
      <c r="F39" s="27"/>
      <c r="G39" s="28" t="s">
        <v>60</v>
      </c>
      <c r="H39" s="178"/>
      <c r="I39" s="178"/>
      <c r="J39" s="168">
        <f>SUM(J26:J38)</f>
        <v>36566.027150799993</v>
      </c>
    </row>
    <row r="40" spans="2:10" ht="20.100000000000001" customHeight="1">
      <c r="B40" s="128"/>
      <c r="C40" s="128"/>
      <c r="D40" s="128"/>
      <c r="E40" s="128"/>
      <c r="F40" s="129"/>
      <c r="G40" s="130"/>
      <c r="H40" s="169"/>
      <c r="I40" s="169"/>
      <c r="J40" s="169"/>
    </row>
    <row r="41" spans="2:10" ht="20.100000000000001" customHeight="1">
      <c r="B41" s="11">
        <v>4</v>
      </c>
      <c r="C41" s="3"/>
      <c r="D41" s="3"/>
      <c r="E41" s="4" t="s">
        <v>107</v>
      </c>
      <c r="F41" s="4"/>
      <c r="G41" s="17"/>
      <c r="H41" s="177"/>
      <c r="I41" s="177"/>
      <c r="J41" s="166">
        <f>J48</f>
        <v>131203.28770410002</v>
      </c>
    </row>
    <row r="42" spans="2:10" s="131" customFormat="1" ht="20.100000000000001" customHeight="1" outlineLevel="1">
      <c r="B42" s="10" t="s">
        <v>14</v>
      </c>
      <c r="C42" s="10"/>
      <c r="D42" s="10"/>
      <c r="E42" s="132" t="s">
        <v>144</v>
      </c>
      <c r="F42" s="127"/>
      <c r="G42" s="151"/>
      <c r="H42" s="151"/>
      <c r="I42" s="167"/>
      <c r="J42" s="167"/>
    </row>
    <row r="43" spans="2:10" s="131" customFormat="1" ht="20.100000000000001" customHeight="1" outlineLevel="1">
      <c r="B43" s="38" t="s">
        <v>62</v>
      </c>
      <c r="C43" s="183">
        <v>92510</v>
      </c>
      <c r="D43" s="182" t="s">
        <v>29</v>
      </c>
      <c r="E43" s="134" t="s">
        <v>128</v>
      </c>
      <c r="F43" s="34" t="s">
        <v>3</v>
      </c>
      <c r="G43" s="151">
        <v>30.6</v>
      </c>
      <c r="H43" s="151">
        <v>34.54</v>
      </c>
      <c r="I43" s="201">
        <f t="shared" ref="I43:I47" si="4">G43*H43</f>
        <v>1056.924</v>
      </c>
      <c r="J43" s="201">
        <f t="shared" ref="J43:J47" si="5">I43*1.277</f>
        <v>1349.6919479999999</v>
      </c>
    </row>
    <row r="44" spans="2:10" s="131" customFormat="1" ht="19.5" customHeight="1" outlineLevel="1">
      <c r="B44" s="38" t="s">
        <v>63</v>
      </c>
      <c r="C44" s="183">
        <v>92720</v>
      </c>
      <c r="D44" s="182" t="s">
        <v>29</v>
      </c>
      <c r="E44" s="190" t="s">
        <v>116</v>
      </c>
      <c r="F44" s="34" t="s">
        <v>28</v>
      </c>
      <c r="G44" s="151">
        <v>5.4</v>
      </c>
      <c r="H44" s="151">
        <v>346.43</v>
      </c>
      <c r="I44" s="201">
        <f t="shared" si="4"/>
        <v>1870.7220000000002</v>
      </c>
      <c r="J44" s="201">
        <f t="shared" si="5"/>
        <v>2388.911994</v>
      </c>
    </row>
    <row r="45" spans="2:10" s="131" customFormat="1" ht="20.100000000000001" customHeight="1" outlineLevel="1">
      <c r="B45" s="10" t="s">
        <v>15</v>
      </c>
      <c r="C45" s="10"/>
      <c r="D45" s="10"/>
      <c r="E45" s="132" t="s">
        <v>90</v>
      </c>
      <c r="F45" s="127"/>
      <c r="G45" s="151"/>
      <c r="H45" s="151"/>
      <c r="I45" s="167"/>
      <c r="J45" s="167"/>
    </row>
    <row r="46" spans="2:10" ht="20.100000000000001" customHeight="1" outlineLevel="1">
      <c r="B46" s="37" t="s">
        <v>64</v>
      </c>
      <c r="C46" s="39" t="s">
        <v>41</v>
      </c>
      <c r="D46" s="39" t="s">
        <v>29</v>
      </c>
      <c r="E46" s="137" t="s">
        <v>145</v>
      </c>
      <c r="F46" s="35" t="s">
        <v>36</v>
      </c>
      <c r="G46" s="151">
        <v>3200.77</v>
      </c>
      <c r="H46" s="151">
        <v>10.59</v>
      </c>
      <c r="I46" s="201">
        <f t="shared" si="4"/>
        <v>33896.154300000002</v>
      </c>
      <c r="J46" s="201">
        <f t="shared" si="5"/>
        <v>43285.389041100003</v>
      </c>
    </row>
    <row r="47" spans="2:10" ht="20.100000000000001" customHeight="1" outlineLevel="1">
      <c r="B47" s="37" t="s">
        <v>65</v>
      </c>
      <c r="C47" s="39" t="s">
        <v>41</v>
      </c>
      <c r="D47" s="39" t="s">
        <v>29</v>
      </c>
      <c r="E47" s="126" t="s">
        <v>146</v>
      </c>
      <c r="F47" s="35" t="s">
        <v>167</v>
      </c>
      <c r="G47" s="151">
        <v>6224.7</v>
      </c>
      <c r="H47" s="207">
        <v>10.59</v>
      </c>
      <c r="I47" s="201">
        <f t="shared" si="4"/>
        <v>65919.573000000004</v>
      </c>
      <c r="J47" s="201">
        <f t="shared" si="5"/>
        <v>84179.294720999998</v>
      </c>
    </row>
    <row r="48" spans="2:10" s="131" customFormat="1" ht="20.100000000000001" customHeight="1" outlineLevel="1">
      <c r="B48" s="26"/>
      <c r="C48" s="27"/>
      <c r="D48" s="27"/>
      <c r="E48" s="27"/>
      <c r="F48" s="27"/>
      <c r="G48" s="28" t="s">
        <v>60</v>
      </c>
      <c r="H48" s="178"/>
      <c r="I48" s="178"/>
      <c r="J48" s="168">
        <f>SUM(J42:J47)</f>
        <v>131203.28770410002</v>
      </c>
    </row>
    <row r="49" spans="2:10" ht="20.100000000000001" customHeight="1">
      <c r="B49" s="128"/>
      <c r="C49" s="128"/>
      <c r="D49" s="128"/>
      <c r="E49" s="128"/>
      <c r="F49" s="129"/>
      <c r="G49" s="130"/>
      <c r="H49" s="169"/>
      <c r="I49" s="169"/>
      <c r="J49" s="169"/>
    </row>
    <row r="50" spans="2:10" ht="20.100000000000001" customHeight="1">
      <c r="B50" s="11">
        <v>5</v>
      </c>
      <c r="C50" s="3"/>
      <c r="D50" s="3"/>
      <c r="E50" s="4" t="s">
        <v>108</v>
      </c>
      <c r="F50" s="4"/>
      <c r="G50" s="17"/>
      <c r="H50" s="177"/>
      <c r="I50" s="177"/>
      <c r="J50" s="166">
        <f>J55</f>
        <v>63788.548205999992</v>
      </c>
    </row>
    <row r="51" spans="2:10" ht="19.5" customHeight="1" outlineLevel="1">
      <c r="B51" s="37" t="s">
        <v>16</v>
      </c>
      <c r="C51" s="39">
        <v>94213</v>
      </c>
      <c r="D51" s="39" t="s">
        <v>29</v>
      </c>
      <c r="E51" s="135" t="s">
        <v>168</v>
      </c>
      <c r="F51" s="45" t="s">
        <v>3</v>
      </c>
      <c r="G51" s="151">
        <v>652.20000000000005</v>
      </c>
      <c r="H51" s="151">
        <v>45.05</v>
      </c>
      <c r="I51" s="201">
        <f t="shared" ref="I51:I54" si="6">G51*H51</f>
        <v>29381.61</v>
      </c>
      <c r="J51" s="201">
        <f t="shared" ref="J51:J54" si="7">I51*1.277</f>
        <v>37520.315969999996</v>
      </c>
    </row>
    <row r="52" spans="2:10" ht="19.5" customHeight="1" outlineLevel="1">
      <c r="B52" s="37" t="s">
        <v>37</v>
      </c>
      <c r="C52" s="39">
        <v>94213</v>
      </c>
      <c r="D52" s="39" t="s">
        <v>29</v>
      </c>
      <c r="E52" s="135" t="s">
        <v>169</v>
      </c>
      <c r="F52" s="45" t="s">
        <v>3</v>
      </c>
      <c r="G52" s="151">
        <v>222.14</v>
      </c>
      <c r="H52" s="207">
        <v>45.05</v>
      </c>
      <c r="I52" s="201">
        <f t="shared" si="6"/>
        <v>10007.406999999999</v>
      </c>
      <c r="J52" s="201">
        <f t="shared" si="7"/>
        <v>12779.458738999998</v>
      </c>
    </row>
    <row r="53" spans="2:10" ht="19.5" customHeight="1" outlineLevel="1">
      <c r="B53" s="37" t="s">
        <v>48</v>
      </c>
      <c r="C53" s="39">
        <v>94213</v>
      </c>
      <c r="D53" s="39" t="s">
        <v>29</v>
      </c>
      <c r="E53" s="135" t="s">
        <v>170</v>
      </c>
      <c r="F53" s="45" t="s">
        <v>3</v>
      </c>
      <c r="G53" s="151">
        <v>157.30000000000001</v>
      </c>
      <c r="H53" s="207">
        <v>45.05</v>
      </c>
      <c r="I53" s="201">
        <f t="shared" si="6"/>
        <v>7086.3649999999998</v>
      </c>
      <c r="J53" s="201">
        <f t="shared" si="7"/>
        <v>9049.2881049999996</v>
      </c>
    </row>
    <row r="54" spans="2:10" ht="20.100000000000001" customHeight="1" outlineLevel="1">
      <c r="B54" s="37" t="s">
        <v>49</v>
      </c>
      <c r="C54" s="204">
        <v>94228</v>
      </c>
      <c r="D54" s="199" t="s">
        <v>29</v>
      </c>
      <c r="E54" s="126" t="s">
        <v>127</v>
      </c>
      <c r="F54" s="35" t="s">
        <v>1</v>
      </c>
      <c r="G54" s="228">
        <v>64.319999999999993</v>
      </c>
      <c r="H54" s="228">
        <v>54.05</v>
      </c>
      <c r="I54" s="229">
        <f t="shared" si="6"/>
        <v>3476.4959999999996</v>
      </c>
      <c r="J54" s="201">
        <f t="shared" si="7"/>
        <v>4439.4853919999996</v>
      </c>
    </row>
    <row r="55" spans="2:10" ht="20.100000000000001" customHeight="1" outlineLevel="1">
      <c r="B55" s="26"/>
      <c r="C55" s="27"/>
      <c r="D55" s="27"/>
      <c r="E55" s="27"/>
      <c r="F55" s="27"/>
      <c r="G55" s="28" t="s">
        <v>60</v>
      </c>
      <c r="H55" s="178"/>
      <c r="I55" s="178"/>
      <c r="J55" s="168">
        <f>SUM(J51:J54)</f>
        <v>63788.548205999992</v>
      </c>
    </row>
    <row r="56" spans="2:10" ht="20.100000000000001" customHeight="1">
      <c r="B56" s="128"/>
      <c r="C56" s="128"/>
      <c r="D56" s="128"/>
      <c r="E56" s="128"/>
      <c r="F56" s="129"/>
      <c r="G56" s="130"/>
      <c r="H56" s="169"/>
      <c r="I56" s="169"/>
      <c r="J56" s="169"/>
    </row>
    <row r="57" spans="2:10" ht="20.100000000000001" customHeight="1">
      <c r="B57" s="11">
        <v>6</v>
      </c>
      <c r="C57" s="3"/>
      <c r="D57" s="3"/>
      <c r="E57" s="185" t="s">
        <v>91</v>
      </c>
      <c r="F57" s="4"/>
      <c r="G57" s="17"/>
      <c r="H57" s="177"/>
      <c r="I57" s="177"/>
      <c r="J57" s="166">
        <f>J59</f>
        <v>2104.8433439999999</v>
      </c>
    </row>
    <row r="58" spans="2:10" s="131" customFormat="1" ht="20.100000000000001" customHeight="1" outlineLevel="1">
      <c r="B58" s="38" t="s">
        <v>17</v>
      </c>
      <c r="C58" s="182" t="s">
        <v>42</v>
      </c>
      <c r="D58" s="182" t="s">
        <v>29</v>
      </c>
      <c r="E58" s="190" t="s">
        <v>147</v>
      </c>
      <c r="F58" s="138" t="s">
        <v>3</v>
      </c>
      <c r="G58" s="228">
        <v>179.16</v>
      </c>
      <c r="H58" s="228">
        <v>9.1999999999999993</v>
      </c>
      <c r="I58" s="228">
        <f>G58*H58</f>
        <v>1648.2719999999999</v>
      </c>
      <c r="J58" s="201">
        <f t="shared" ref="J58" si="8">I58*1.277</f>
        <v>2104.8433439999999</v>
      </c>
    </row>
    <row r="59" spans="2:10" ht="20.100000000000001" customHeight="1" outlineLevel="1">
      <c r="B59" s="26"/>
      <c r="C59" s="27"/>
      <c r="D59" s="27"/>
      <c r="E59" s="27"/>
      <c r="F59" s="27"/>
      <c r="G59" s="28" t="s">
        <v>60</v>
      </c>
      <c r="H59" s="178"/>
      <c r="I59" s="178"/>
      <c r="J59" s="168">
        <f>SUM(J58:J58)</f>
        <v>2104.8433439999999</v>
      </c>
    </row>
    <row r="60" spans="2:10" ht="20.100000000000001" customHeight="1">
      <c r="B60" s="2"/>
      <c r="C60" s="2"/>
      <c r="D60" s="2"/>
      <c r="E60" s="2"/>
      <c r="F60" s="2"/>
      <c r="G60" s="2"/>
      <c r="H60" s="180"/>
      <c r="I60" s="180"/>
      <c r="J60" s="170"/>
    </row>
    <row r="61" spans="2:10" ht="20.100000000000001" customHeight="1">
      <c r="B61" s="11">
        <v>7</v>
      </c>
      <c r="C61" s="3"/>
      <c r="D61" s="3"/>
      <c r="E61" s="185" t="s">
        <v>109</v>
      </c>
      <c r="F61" s="4"/>
      <c r="G61" s="17"/>
      <c r="H61" s="177"/>
      <c r="I61" s="177"/>
      <c r="J61" s="166">
        <f>J65</f>
        <v>14238.089258399999</v>
      </c>
    </row>
    <row r="62" spans="2:10" ht="20.100000000000001" customHeight="1" outlineLevel="1">
      <c r="B62" s="36" t="s">
        <v>18</v>
      </c>
      <c r="C62" s="182" t="s">
        <v>172</v>
      </c>
      <c r="D62" s="184" t="s">
        <v>35</v>
      </c>
      <c r="E62" s="190" t="s">
        <v>173</v>
      </c>
      <c r="F62" s="45" t="s">
        <v>3</v>
      </c>
      <c r="G62" s="151">
        <v>61.2</v>
      </c>
      <c r="H62" s="151">
        <v>30.86</v>
      </c>
      <c r="I62" s="201">
        <f t="shared" ref="I62:I64" si="9">G62*H62</f>
        <v>1888.6320000000001</v>
      </c>
      <c r="J62" s="201">
        <f t="shared" ref="J62" si="10">I62*1.277</f>
        <v>2411.7830639999997</v>
      </c>
    </row>
    <row r="63" spans="2:10" ht="20.100000000000001" customHeight="1" outlineLevel="1">
      <c r="B63" s="36" t="s">
        <v>66</v>
      </c>
      <c r="C63" s="182" t="s">
        <v>45</v>
      </c>
      <c r="D63" s="184" t="s">
        <v>29</v>
      </c>
      <c r="E63" s="189" t="s">
        <v>117</v>
      </c>
      <c r="F63" s="45" t="s">
        <v>3</v>
      </c>
      <c r="G63" s="151">
        <v>298.67</v>
      </c>
      <c r="H63" s="151">
        <v>22.96</v>
      </c>
      <c r="I63" s="201">
        <f t="shared" si="9"/>
        <v>6857.4632000000011</v>
      </c>
      <c r="J63" s="201">
        <f t="shared" ref="J63:J64" si="11">I63*1.277</f>
        <v>8756.9805064000011</v>
      </c>
    </row>
    <row r="64" spans="2:10" ht="20.100000000000001" customHeight="1" outlineLevel="1">
      <c r="B64" s="36" t="s">
        <v>67</v>
      </c>
      <c r="C64" s="182" t="s">
        <v>46</v>
      </c>
      <c r="D64" s="184" t="s">
        <v>29</v>
      </c>
      <c r="E64" s="189" t="s">
        <v>122</v>
      </c>
      <c r="F64" s="45" t="s">
        <v>3</v>
      </c>
      <c r="G64" s="151">
        <v>157.30000000000001</v>
      </c>
      <c r="H64" s="151">
        <v>15.28</v>
      </c>
      <c r="I64" s="201">
        <f t="shared" si="9"/>
        <v>2403.5439999999999</v>
      </c>
      <c r="J64" s="201">
        <f t="shared" si="11"/>
        <v>3069.3256879999994</v>
      </c>
    </row>
    <row r="65" spans="1:10" ht="20.100000000000001" customHeight="1" outlineLevel="1">
      <c r="B65" s="26"/>
      <c r="C65" s="27"/>
      <c r="D65" s="27"/>
      <c r="E65" s="27"/>
      <c r="F65" s="27"/>
      <c r="G65" s="28" t="s">
        <v>60</v>
      </c>
      <c r="H65" s="178"/>
      <c r="I65" s="178"/>
      <c r="J65" s="168">
        <f>SUM(J62:J64)</f>
        <v>14238.089258399999</v>
      </c>
    </row>
    <row r="66" spans="1:10" ht="20.100000000000001" customHeight="1">
      <c r="B66" s="43"/>
      <c r="C66" s="43"/>
      <c r="D66" s="43"/>
      <c r="E66" s="43"/>
      <c r="F66" s="43"/>
      <c r="G66" s="44"/>
      <c r="H66" s="180"/>
      <c r="I66" s="180"/>
      <c r="J66" s="170"/>
    </row>
    <row r="67" spans="1:10" ht="20.100000000000001" customHeight="1">
      <c r="B67" s="41">
        <v>8</v>
      </c>
      <c r="C67" s="41"/>
      <c r="D67" s="41"/>
      <c r="E67" s="139" t="s">
        <v>95</v>
      </c>
      <c r="F67" s="42"/>
      <c r="G67" s="42"/>
      <c r="H67" s="42"/>
      <c r="I67" s="42"/>
      <c r="J67" s="166">
        <f>J71</f>
        <v>2480.1894000000002</v>
      </c>
    </row>
    <row r="68" spans="1:10" s="118" customFormat="1" ht="18.75" customHeight="1" outlineLevel="1">
      <c r="A68" s="156"/>
      <c r="B68" s="187" t="s">
        <v>19</v>
      </c>
      <c r="C68" s="187"/>
      <c r="D68" s="187"/>
      <c r="E68" s="140" t="s">
        <v>112</v>
      </c>
      <c r="F68" s="188"/>
      <c r="G68" s="116"/>
      <c r="H68" s="158"/>
      <c r="I68" s="117"/>
      <c r="J68" s="117"/>
    </row>
    <row r="69" spans="1:10" ht="20.100000000000001" customHeight="1" outlineLevel="1">
      <c r="B69" s="36" t="s">
        <v>68</v>
      </c>
      <c r="C69" s="141">
        <v>89580</v>
      </c>
      <c r="D69" s="35" t="s">
        <v>29</v>
      </c>
      <c r="E69" s="126" t="s">
        <v>129</v>
      </c>
      <c r="F69" s="35" t="s">
        <v>1</v>
      </c>
      <c r="G69" s="151">
        <v>22</v>
      </c>
      <c r="H69" s="151">
        <v>48.84</v>
      </c>
      <c r="I69" s="201">
        <f t="shared" ref="I69:I70" si="12">G69*H69</f>
        <v>1074.48</v>
      </c>
      <c r="J69" s="201">
        <f t="shared" ref="J69:J70" si="13">I69*1.277</f>
        <v>1372.11096</v>
      </c>
    </row>
    <row r="70" spans="1:10" ht="20.100000000000001" customHeight="1" outlineLevel="1">
      <c r="B70" s="36" t="s">
        <v>69</v>
      </c>
      <c r="C70" s="182">
        <v>89590</v>
      </c>
      <c r="D70" s="35" t="s">
        <v>29</v>
      </c>
      <c r="E70" s="126" t="s">
        <v>130</v>
      </c>
      <c r="F70" s="35" t="s">
        <v>2</v>
      </c>
      <c r="G70" s="151">
        <v>12</v>
      </c>
      <c r="H70" s="151">
        <v>72.31</v>
      </c>
      <c r="I70" s="201">
        <f t="shared" si="12"/>
        <v>867.72</v>
      </c>
      <c r="J70" s="201">
        <f t="shared" si="13"/>
        <v>1108.07844</v>
      </c>
    </row>
    <row r="71" spans="1:10" ht="20.100000000000001" customHeight="1" outlineLevel="1">
      <c r="B71" s="26"/>
      <c r="C71" s="27"/>
      <c r="D71" s="27"/>
      <c r="E71" s="27"/>
      <c r="F71" s="27"/>
      <c r="G71" s="28" t="s">
        <v>60</v>
      </c>
      <c r="H71" s="178"/>
      <c r="I71" s="178"/>
      <c r="J71" s="168">
        <f>SUM(J68:J70)</f>
        <v>2480.1894000000002</v>
      </c>
    </row>
    <row r="72" spans="1:10" ht="20.100000000000001" customHeight="1">
      <c r="B72" s="43"/>
      <c r="C72" s="43"/>
      <c r="D72" s="43"/>
      <c r="E72" s="43"/>
      <c r="F72" s="43"/>
      <c r="G72" s="44"/>
      <c r="H72" s="180"/>
      <c r="I72" s="180"/>
      <c r="J72" s="170"/>
    </row>
    <row r="73" spans="1:10" ht="20.100000000000001" customHeight="1">
      <c r="B73" s="11">
        <v>9</v>
      </c>
      <c r="C73" s="3"/>
      <c r="D73" s="3"/>
      <c r="E73" s="185" t="s">
        <v>110</v>
      </c>
      <c r="F73" s="4"/>
      <c r="G73" s="17"/>
      <c r="H73" s="177"/>
      <c r="I73" s="177"/>
      <c r="J73" s="166">
        <f>J98</f>
        <v>13538.204889999999</v>
      </c>
    </row>
    <row r="74" spans="1:10" ht="20.100000000000001" customHeight="1" outlineLevel="1">
      <c r="B74" s="10" t="s">
        <v>20</v>
      </c>
      <c r="C74" s="12"/>
      <c r="D74" s="12"/>
      <c r="E74" s="154" t="s">
        <v>118</v>
      </c>
      <c r="F74" s="13"/>
      <c r="G74" s="18"/>
      <c r="H74" s="32"/>
      <c r="I74" s="167"/>
      <c r="J74" s="167"/>
    </row>
    <row r="75" spans="1:10" ht="19.5" customHeight="1" outlineLevel="1">
      <c r="B75" s="36" t="s">
        <v>70</v>
      </c>
      <c r="C75" s="36">
        <v>83463</v>
      </c>
      <c r="D75" s="36" t="s">
        <v>29</v>
      </c>
      <c r="E75" s="126" t="s">
        <v>121</v>
      </c>
      <c r="F75" s="45" t="s">
        <v>2</v>
      </c>
      <c r="G75" s="151">
        <v>1</v>
      </c>
      <c r="H75" s="151">
        <v>225.73</v>
      </c>
      <c r="I75" s="201">
        <f t="shared" ref="I75:I97" si="14">G75*H75</f>
        <v>225.73</v>
      </c>
      <c r="J75" s="201">
        <f t="shared" ref="J75:J97" si="15">I75*1.277</f>
        <v>288.25720999999999</v>
      </c>
    </row>
    <row r="76" spans="1:10" ht="20.100000000000001" customHeight="1" outlineLevel="1">
      <c r="B76" s="36" t="s">
        <v>71</v>
      </c>
      <c r="C76" s="36" t="s">
        <v>43</v>
      </c>
      <c r="D76" s="37" t="s">
        <v>29</v>
      </c>
      <c r="E76" s="125" t="s">
        <v>149</v>
      </c>
      <c r="F76" s="45" t="s">
        <v>2</v>
      </c>
      <c r="G76" s="151">
        <v>1</v>
      </c>
      <c r="H76" s="151">
        <v>12.44</v>
      </c>
      <c r="I76" s="201">
        <f t="shared" si="14"/>
        <v>12.44</v>
      </c>
      <c r="J76" s="201">
        <f t="shared" si="15"/>
        <v>15.885879999999998</v>
      </c>
    </row>
    <row r="77" spans="1:10" ht="20.100000000000001" customHeight="1" outlineLevel="1">
      <c r="B77" s="36" t="s">
        <v>72</v>
      </c>
      <c r="C77" s="36" t="s">
        <v>43</v>
      </c>
      <c r="D77" s="37" t="s">
        <v>29</v>
      </c>
      <c r="E77" s="125" t="s">
        <v>150</v>
      </c>
      <c r="F77" s="45" t="s">
        <v>2</v>
      </c>
      <c r="G77" s="151">
        <v>5</v>
      </c>
      <c r="H77" s="207">
        <v>12.44</v>
      </c>
      <c r="I77" s="201">
        <f t="shared" si="14"/>
        <v>62.199999999999996</v>
      </c>
      <c r="J77" s="201">
        <f t="shared" si="15"/>
        <v>79.429399999999987</v>
      </c>
    </row>
    <row r="78" spans="1:10" ht="20.100000000000001" customHeight="1" outlineLevel="1">
      <c r="B78" s="36" t="s">
        <v>73</v>
      </c>
      <c r="C78" s="36" t="s">
        <v>44</v>
      </c>
      <c r="D78" s="37" t="s">
        <v>29</v>
      </c>
      <c r="E78" s="126" t="s">
        <v>151</v>
      </c>
      <c r="F78" s="45" t="s">
        <v>2</v>
      </c>
      <c r="G78" s="151">
        <v>2</v>
      </c>
      <c r="H78" s="151">
        <v>80.989999999999995</v>
      </c>
      <c r="I78" s="201">
        <f t="shared" si="14"/>
        <v>161.97999999999999</v>
      </c>
      <c r="J78" s="201">
        <f t="shared" si="15"/>
        <v>206.84845999999996</v>
      </c>
    </row>
    <row r="79" spans="1:10" s="131" customFormat="1" ht="20.100000000000001" customHeight="1" outlineLevel="1">
      <c r="B79" s="10" t="s">
        <v>21</v>
      </c>
      <c r="C79" s="14"/>
      <c r="D79" s="14"/>
      <c r="E79" s="142" t="s">
        <v>38</v>
      </c>
      <c r="F79" s="127"/>
      <c r="G79" s="151"/>
      <c r="H79" s="151"/>
      <c r="I79" s="167"/>
      <c r="J79" s="167"/>
    </row>
    <row r="80" spans="1:10" s="131" customFormat="1" ht="20.100000000000001" customHeight="1" outlineLevel="1">
      <c r="B80" s="39" t="s">
        <v>74</v>
      </c>
      <c r="C80" s="197">
        <v>95746</v>
      </c>
      <c r="D80" s="143" t="s">
        <v>29</v>
      </c>
      <c r="E80" s="136" t="s">
        <v>136</v>
      </c>
      <c r="F80" s="143" t="s">
        <v>1</v>
      </c>
      <c r="G80" s="151">
        <v>70</v>
      </c>
      <c r="H80" s="151">
        <v>15.42</v>
      </c>
      <c r="I80" s="201">
        <f t="shared" si="14"/>
        <v>1079.4000000000001</v>
      </c>
      <c r="J80" s="201">
        <f t="shared" si="15"/>
        <v>1378.3938000000001</v>
      </c>
    </row>
    <row r="81" spans="2:10" s="131" customFormat="1" ht="20.100000000000001" customHeight="1" outlineLevel="1">
      <c r="B81" s="39" t="s">
        <v>75</v>
      </c>
      <c r="C81" s="143">
        <v>95748</v>
      </c>
      <c r="D81" s="143" t="s">
        <v>29</v>
      </c>
      <c r="E81" s="136" t="s">
        <v>135</v>
      </c>
      <c r="F81" s="143" t="s">
        <v>1</v>
      </c>
      <c r="G81" s="151">
        <v>10</v>
      </c>
      <c r="H81" s="151">
        <v>26.73</v>
      </c>
      <c r="I81" s="201">
        <f t="shared" si="14"/>
        <v>267.3</v>
      </c>
      <c r="J81" s="201">
        <f t="shared" si="15"/>
        <v>341.34210000000002</v>
      </c>
    </row>
    <row r="82" spans="2:10" s="131" customFormat="1" ht="20.100000000000001" customHeight="1" outlineLevel="1">
      <c r="B82" s="39" t="s">
        <v>76</v>
      </c>
      <c r="C82" s="204">
        <v>95811</v>
      </c>
      <c r="D82" s="39" t="s">
        <v>29</v>
      </c>
      <c r="E82" s="136" t="s">
        <v>132</v>
      </c>
      <c r="F82" s="39" t="s">
        <v>2</v>
      </c>
      <c r="G82" s="151">
        <v>5</v>
      </c>
      <c r="H82" s="151">
        <v>9.52</v>
      </c>
      <c r="I82" s="201">
        <f t="shared" si="14"/>
        <v>47.599999999999994</v>
      </c>
      <c r="J82" s="201">
        <f t="shared" si="15"/>
        <v>60.785199999999989</v>
      </c>
    </row>
    <row r="83" spans="2:10" s="131" customFormat="1" ht="20.100000000000001" customHeight="1" outlineLevel="1">
      <c r="B83" s="39" t="s">
        <v>77</v>
      </c>
      <c r="C83" s="204">
        <v>95814</v>
      </c>
      <c r="D83" s="39" t="s">
        <v>29</v>
      </c>
      <c r="E83" s="136" t="s">
        <v>133</v>
      </c>
      <c r="F83" s="39" t="s">
        <v>2</v>
      </c>
      <c r="G83" s="151">
        <v>4</v>
      </c>
      <c r="H83" s="151">
        <v>11.88</v>
      </c>
      <c r="I83" s="201">
        <f t="shared" si="14"/>
        <v>47.52</v>
      </c>
      <c r="J83" s="201">
        <f t="shared" si="15"/>
        <v>60.683039999999998</v>
      </c>
    </row>
    <row r="84" spans="2:10" s="131" customFormat="1" ht="20.100000000000001" customHeight="1" outlineLevel="1">
      <c r="B84" s="39" t="s">
        <v>78</v>
      </c>
      <c r="C84" s="204">
        <v>95817</v>
      </c>
      <c r="D84" s="39" t="s">
        <v>29</v>
      </c>
      <c r="E84" s="136" t="s">
        <v>134</v>
      </c>
      <c r="F84" s="39" t="s">
        <v>2</v>
      </c>
      <c r="G84" s="151">
        <v>1</v>
      </c>
      <c r="H84" s="151">
        <v>23.85</v>
      </c>
      <c r="I84" s="201">
        <f t="shared" si="14"/>
        <v>23.85</v>
      </c>
      <c r="J84" s="201">
        <f t="shared" si="15"/>
        <v>30.45645</v>
      </c>
    </row>
    <row r="85" spans="2:10" s="131" customFormat="1" ht="20.100000000000001" customHeight="1" outlineLevel="1">
      <c r="B85" s="39" t="s">
        <v>79</v>
      </c>
      <c r="C85" s="39" t="s">
        <v>174</v>
      </c>
      <c r="D85" s="39" t="s">
        <v>35</v>
      </c>
      <c r="E85" s="136" t="s">
        <v>137</v>
      </c>
      <c r="F85" s="39" t="s">
        <v>2</v>
      </c>
      <c r="G85" s="151">
        <v>40</v>
      </c>
      <c r="H85" s="151">
        <v>5.28</v>
      </c>
      <c r="I85" s="201">
        <f t="shared" si="14"/>
        <v>211.20000000000002</v>
      </c>
      <c r="J85" s="201">
        <f t="shared" si="15"/>
        <v>269.70240000000001</v>
      </c>
    </row>
    <row r="86" spans="2:10" s="131" customFormat="1" ht="20.100000000000001" customHeight="1" outlineLevel="1">
      <c r="B86" s="39" t="s">
        <v>80</v>
      </c>
      <c r="C86" s="39" t="s">
        <v>174</v>
      </c>
      <c r="D86" s="39" t="s">
        <v>35</v>
      </c>
      <c r="E86" s="136" t="s">
        <v>143</v>
      </c>
      <c r="F86" s="39" t="s">
        <v>2</v>
      </c>
      <c r="G86" s="151">
        <v>4</v>
      </c>
      <c r="H86" s="151">
        <v>5.28</v>
      </c>
      <c r="I86" s="201">
        <f t="shared" si="14"/>
        <v>21.12</v>
      </c>
      <c r="J86" s="201">
        <f t="shared" si="15"/>
        <v>26.97024</v>
      </c>
    </row>
    <row r="87" spans="2:10" s="131" customFormat="1" ht="20.100000000000001" customHeight="1" outlineLevel="1">
      <c r="B87" s="39" t="s">
        <v>81</v>
      </c>
      <c r="C87" s="39">
        <v>92695</v>
      </c>
      <c r="D87" s="39" t="s">
        <v>29</v>
      </c>
      <c r="E87" s="136" t="s">
        <v>138</v>
      </c>
      <c r="F87" s="39" t="s">
        <v>2</v>
      </c>
      <c r="G87" s="151">
        <v>2</v>
      </c>
      <c r="H87" s="151">
        <v>15.19</v>
      </c>
      <c r="I87" s="201">
        <f t="shared" si="14"/>
        <v>30.38</v>
      </c>
      <c r="J87" s="201">
        <f t="shared" si="15"/>
        <v>38.795259999999999</v>
      </c>
    </row>
    <row r="88" spans="2:10" s="131" customFormat="1" ht="20.100000000000001" customHeight="1" outlineLevel="1">
      <c r="B88" s="39" t="s">
        <v>82</v>
      </c>
      <c r="C88" s="39"/>
      <c r="D88" s="39" t="s">
        <v>101</v>
      </c>
      <c r="E88" s="136" t="s">
        <v>140</v>
      </c>
      <c r="F88" s="39" t="s">
        <v>50</v>
      </c>
      <c r="G88" s="151">
        <v>50</v>
      </c>
      <c r="H88" s="151">
        <v>15</v>
      </c>
      <c r="I88" s="201">
        <f t="shared" si="14"/>
        <v>750</v>
      </c>
      <c r="J88" s="201">
        <f t="shared" si="15"/>
        <v>957.74999999999989</v>
      </c>
    </row>
    <row r="89" spans="2:10" s="131" customFormat="1" ht="20.100000000000001" customHeight="1" outlineLevel="1">
      <c r="B89" s="39" t="s">
        <v>83</v>
      </c>
      <c r="C89" s="39"/>
      <c r="D89" s="39" t="s">
        <v>101</v>
      </c>
      <c r="E89" s="136" t="s">
        <v>139</v>
      </c>
      <c r="F89" s="39" t="s">
        <v>50</v>
      </c>
      <c r="G89" s="151">
        <v>4</v>
      </c>
      <c r="H89" s="151">
        <v>16.7</v>
      </c>
      <c r="I89" s="201">
        <f t="shared" si="14"/>
        <v>66.8</v>
      </c>
      <c r="J89" s="201">
        <f t="shared" si="15"/>
        <v>85.303599999999989</v>
      </c>
    </row>
    <row r="90" spans="2:10" s="131" customFormat="1" ht="20.100000000000001" customHeight="1" outlineLevel="1">
      <c r="B90" s="39" t="s">
        <v>84</v>
      </c>
      <c r="C90" s="204">
        <v>92695</v>
      </c>
      <c r="D90" s="39" t="s">
        <v>29</v>
      </c>
      <c r="E90" s="126" t="s">
        <v>141</v>
      </c>
      <c r="F90" s="35" t="s">
        <v>2</v>
      </c>
      <c r="G90" s="151">
        <v>10</v>
      </c>
      <c r="H90" s="207">
        <v>15.19</v>
      </c>
      <c r="I90" s="201">
        <f t="shared" si="14"/>
        <v>151.9</v>
      </c>
      <c r="J90" s="201">
        <f t="shared" si="15"/>
        <v>193.97629999999998</v>
      </c>
    </row>
    <row r="91" spans="2:10" s="131" customFormat="1" ht="20.100000000000001" customHeight="1" outlineLevel="1">
      <c r="B91" s="39" t="s">
        <v>85</v>
      </c>
      <c r="C91" s="204">
        <v>92662</v>
      </c>
      <c r="D91" s="39" t="s">
        <v>29</v>
      </c>
      <c r="E91" s="126" t="s">
        <v>142</v>
      </c>
      <c r="F91" s="35" t="s">
        <v>2</v>
      </c>
      <c r="G91" s="151">
        <v>2</v>
      </c>
      <c r="H91" s="151">
        <v>24.47</v>
      </c>
      <c r="I91" s="201">
        <f t="shared" si="14"/>
        <v>48.94</v>
      </c>
      <c r="J91" s="201">
        <f t="shared" si="15"/>
        <v>62.496379999999995</v>
      </c>
    </row>
    <row r="92" spans="2:10" s="131" customFormat="1" ht="20.100000000000001" customHeight="1" outlineLevel="1">
      <c r="B92" s="10" t="s">
        <v>22</v>
      </c>
      <c r="C92" s="14"/>
      <c r="D92" s="14"/>
      <c r="E92" s="186" t="s">
        <v>111</v>
      </c>
      <c r="F92" s="143"/>
      <c r="G92" s="151"/>
      <c r="H92" s="151"/>
      <c r="I92" s="167"/>
      <c r="J92" s="167"/>
    </row>
    <row r="93" spans="2:10" s="131" customFormat="1" ht="19.5" customHeight="1" outlineLevel="1">
      <c r="B93" s="39" t="s">
        <v>86</v>
      </c>
      <c r="C93" s="143">
        <v>91926</v>
      </c>
      <c r="D93" s="39" t="s">
        <v>29</v>
      </c>
      <c r="E93" s="136" t="s">
        <v>119</v>
      </c>
      <c r="F93" s="143" t="s">
        <v>1</v>
      </c>
      <c r="G93" s="151">
        <v>3</v>
      </c>
      <c r="H93" s="151">
        <v>2.5299999999999998</v>
      </c>
      <c r="I93" s="201">
        <f t="shared" si="14"/>
        <v>7.59</v>
      </c>
      <c r="J93" s="201">
        <f t="shared" si="15"/>
        <v>9.6924299999999999</v>
      </c>
    </row>
    <row r="94" spans="2:10" s="131" customFormat="1" ht="19.5" customHeight="1" outlineLevel="1">
      <c r="B94" s="39" t="s">
        <v>87</v>
      </c>
      <c r="C94" s="143">
        <v>91928</v>
      </c>
      <c r="D94" s="143" t="s">
        <v>29</v>
      </c>
      <c r="E94" s="136" t="s">
        <v>120</v>
      </c>
      <c r="F94" s="143" t="s">
        <v>1</v>
      </c>
      <c r="G94" s="151">
        <v>280</v>
      </c>
      <c r="H94" s="151">
        <v>4.01</v>
      </c>
      <c r="I94" s="201">
        <f t="shared" si="14"/>
        <v>1122.8</v>
      </c>
      <c r="J94" s="201">
        <f t="shared" si="15"/>
        <v>1433.8155999999999</v>
      </c>
    </row>
    <row r="95" spans="2:10" s="131" customFormat="1" ht="20.100000000000001" customHeight="1" outlineLevel="1">
      <c r="B95" s="10" t="s">
        <v>40</v>
      </c>
      <c r="C95" s="14"/>
      <c r="D95" s="14"/>
      <c r="E95" s="186" t="s">
        <v>39</v>
      </c>
      <c r="F95" s="143"/>
      <c r="G95" s="151"/>
      <c r="H95" s="151"/>
      <c r="I95" s="167"/>
      <c r="J95" s="167"/>
    </row>
    <row r="96" spans="2:10" s="131" customFormat="1" ht="20.100000000000001" customHeight="1" outlineLevel="1">
      <c r="B96" s="39" t="s">
        <v>88</v>
      </c>
      <c r="C96" s="143">
        <v>92001</v>
      </c>
      <c r="D96" s="143" t="s">
        <v>29</v>
      </c>
      <c r="E96" s="136" t="s">
        <v>148</v>
      </c>
      <c r="F96" s="143" t="s">
        <v>2</v>
      </c>
      <c r="G96" s="151">
        <v>1</v>
      </c>
      <c r="H96" s="151">
        <v>22.82</v>
      </c>
      <c r="I96" s="201">
        <f t="shared" si="14"/>
        <v>22.82</v>
      </c>
      <c r="J96" s="201">
        <f t="shared" si="15"/>
        <v>29.14114</v>
      </c>
    </row>
    <row r="97" spans="2:10" s="131" customFormat="1" ht="30" customHeight="1" outlineLevel="1">
      <c r="B97" s="39" t="s">
        <v>89</v>
      </c>
      <c r="C97" s="155"/>
      <c r="D97" s="153" t="s">
        <v>101</v>
      </c>
      <c r="E97" s="126" t="s">
        <v>176</v>
      </c>
      <c r="F97" s="39" t="s">
        <v>2</v>
      </c>
      <c r="G97" s="151">
        <v>20</v>
      </c>
      <c r="H97" s="151">
        <v>312</v>
      </c>
      <c r="I97" s="201">
        <f t="shared" si="14"/>
        <v>6240</v>
      </c>
      <c r="J97" s="201">
        <f t="shared" si="15"/>
        <v>7968.48</v>
      </c>
    </row>
    <row r="98" spans="2:10" ht="20.100000000000001" customHeight="1" outlineLevel="1">
      <c r="B98" s="26"/>
      <c r="C98" s="27"/>
      <c r="D98" s="27"/>
      <c r="E98" s="27"/>
      <c r="F98" s="27"/>
      <c r="G98" s="28" t="s">
        <v>60</v>
      </c>
      <c r="H98" s="178"/>
      <c r="I98" s="178"/>
      <c r="J98" s="168">
        <f>SUM(J74:J97)</f>
        <v>13538.204889999999</v>
      </c>
    </row>
    <row r="99" spans="2:10" ht="20.100000000000001" customHeight="1">
      <c r="B99" s="2"/>
      <c r="C99" s="2"/>
      <c r="D99" s="2"/>
      <c r="E99" s="2"/>
      <c r="F99" s="2"/>
      <c r="G99" s="2"/>
      <c r="H99" s="180"/>
      <c r="I99" s="180"/>
      <c r="J99" s="170"/>
    </row>
    <row r="100" spans="2:10" ht="20.100000000000001" customHeight="1">
      <c r="B100" s="11">
        <v>10</v>
      </c>
      <c r="C100" s="3"/>
      <c r="D100" s="3"/>
      <c r="E100" s="4" t="s">
        <v>31</v>
      </c>
      <c r="F100" s="4"/>
      <c r="G100" s="17"/>
      <c r="H100" s="177"/>
      <c r="I100" s="177"/>
      <c r="J100" s="166">
        <f>J102</f>
        <v>6130.5577499999999</v>
      </c>
    </row>
    <row r="101" spans="2:10" ht="20.100000000000001" customHeight="1" outlineLevel="1">
      <c r="B101" s="40" t="s">
        <v>23</v>
      </c>
      <c r="C101" s="202" t="s">
        <v>171</v>
      </c>
      <c r="D101" s="203" t="s">
        <v>35</v>
      </c>
      <c r="E101" s="144" t="s">
        <v>126</v>
      </c>
      <c r="F101" s="45" t="s">
        <v>3</v>
      </c>
      <c r="G101" s="151">
        <v>519</v>
      </c>
      <c r="H101" s="151">
        <v>9.25</v>
      </c>
      <c r="I101" s="201">
        <f t="shared" ref="I101" si="16">G101*H101</f>
        <v>4800.75</v>
      </c>
      <c r="J101" s="201">
        <f t="shared" ref="J101" si="17">I101*1.277</f>
        <v>6130.5577499999999</v>
      </c>
    </row>
    <row r="102" spans="2:10" ht="20.100000000000001" customHeight="1" outlineLevel="1">
      <c r="B102" s="26"/>
      <c r="C102" s="27"/>
      <c r="D102" s="27"/>
      <c r="E102" s="27"/>
      <c r="F102" s="27"/>
      <c r="G102" s="28" t="s">
        <v>60</v>
      </c>
      <c r="H102" s="178"/>
      <c r="I102" s="178"/>
      <c r="J102" s="168">
        <f>SUM(J101:J101)</f>
        <v>6130.5577499999999</v>
      </c>
    </row>
    <row r="103" spans="2:10" ht="20.100000000000001" customHeight="1">
      <c r="B103" s="145"/>
      <c r="C103" s="145"/>
      <c r="D103" s="145"/>
      <c r="E103" s="1"/>
      <c r="F103" s="146"/>
      <c r="G103" s="146"/>
      <c r="H103" s="152"/>
      <c r="I103" s="152"/>
      <c r="J103" s="171"/>
    </row>
    <row r="104" spans="2:10" ht="20.100000000000001" customHeight="1">
      <c r="B104" s="29"/>
      <c r="C104" s="30"/>
      <c r="D104" s="30"/>
      <c r="E104" s="147"/>
      <c r="F104" s="147"/>
      <c r="G104" s="31" t="s">
        <v>154</v>
      </c>
      <c r="H104" s="181"/>
      <c r="I104" s="172"/>
      <c r="J104" s="172">
        <f>ROUNDDOWN(J102+J98+J65+J59+J55+J39+J23+J17+J48+J71,2)</f>
        <v>282569.19</v>
      </c>
    </row>
    <row r="105" spans="2:10" ht="20.100000000000001" customHeight="1">
      <c r="B105" s="129"/>
      <c r="C105" s="129"/>
      <c r="D105" s="129"/>
      <c r="E105" s="19"/>
      <c r="F105" s="129"/>
      <c r="G105" s="148"/>
      <c r="H105" s="169"/>
      <c r="I105" s="169"/>
      <c r="J105" s="171">
        <f>J104*11</f>
        <v>3108261.09</v>
      </c>
    </row>
  </sheetData>
  <dataConsolidate/>
  <mergeCells count="1">
    <mergeCell ref="B1:J3"/>
  </mergeCells>
  <conditionalFormatting sqref="G12 H102:I102 G17:I17 H23 H39:I39">
    <cfRule type="cellIs" dxfId="11" priority="98" stopIfTrue="1" operator="equal">
      <formula>0</formula>
    </cfRule>
  </conditionalFormatting>
  <conditionalFormatting sqref="G98">
    <cfRule type="cellIs" dxfId="10" priority="90" stopIfTrue="1" operator="equal">
      <formula>0</formula>
    </cfRule>
  </conditionalFormatting>
  <conditionalFormatting sqref="G23">
    <cfRule type="cellIs" dxfId="9" priority="95" stopIfTrue="1" operator="equal">
      <formula>0</formula>
    </cfRule>
  </conditionalFormatting>
  <conditionalFormatting sqref="G39">
    <cfRule type="cellIs" dxfId="8" priority="94" stopIfTrue="1" operator="equal">
      <formula>0</formula>
    </cfRule>
  </conditionalFormatting>
  <conditionalFormatting sqref="G55">
    <cfRule type="cellIs" dxfId="7" priority="93" stopIfTrue="1" operator="equal">
      <formula>0</formula>
    </cfRule>
  </conditionalFormatting>
  <conditionalFormatting sqref="G59">
    <cfRule type="cellIs" dxfId="6" priority="92" stopIfTrue="1" operator="equal">
      <formula>0</formula>
    </cfRule>
  </conditionalFormatting>
  <conditionalFormatting sqref="G65:G66">
    <cfRule type="cellIs" dxfId="5" priority="91" stopIfTrue="1" operator="equal">
      <formula>0</formula>
    </cfRule>
  </conditionalFormatting>
  <conditionalFormatting sqref="G102">
    <cfRule type="cellIs" dxfId="4" priority="88" stopIfTrue="1" operator="equal">
      <formula>0</formula>
    </cfRule>
  </conditionalFormatting>
  <conditionalFormatting sqref="G48">
    <cfRule type="cellIs" dxfId="3" priority="29" stopIfTrue="1" operator="equal">
      <formula>0</formula>
    </cfRule>
  </conditionalFormatting>
  <conditionalFormatting sqref="G72">
    <cfRule type="cellIs" dxfId="2" priority="27" stopIfTrue="1" operator="equal">
      <formula>0</formula>
    </cfRule>
  </conditionalFormatting>
  <conditionalFormatting sqref="G71">
    <cfRule type="cellIs" dxfId="1" priority="26" stopIfTrue="1" operator="equal">
      <formula>0</formula>
    </cfRule>
  </conditionalFormatting>
  <conditionalFormatting sqref="H12:I12">
    <cfRule type="cellIs" dxfId="0" priority="1" stopIfTrue="1" operator="equal">
      <formula>0</formula>
    </cfRule>
  </conditionalFormatting>
  <printOptions horizontalCentered="1"/>
  <pageMargins left="0.19685039370078741" right="0.19685039370078741" top="0.55118110236220474" bottom="0.62992125984251968" header="0.39370078740157483" footer="0.27559055118110237"/>
  <pageSetup paperSize="9" scale="55" fitToHeight="0" orientation="portrait" r:id="rId1"/>
  <headerFooter alignWithMargins="0">
    <oddFooter>&amp;C&amp;F&amp;R&amp;P/&amp;N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view="pageBreakPreview" zoomScale="70" zoomScaleNormal="80" zoomScaleSheetLayoutView="70" workbookViewId="0">
      <selection activeCell="M11" sqref="M11"/>
    </sheetView>
  </sheetViews>
  <sheetFormatPr defaultRowHeight="12.75"/>
  <cols>
    <col min="1" max="1" width="4.28515625" style="49" customWidth="1"/>
    <col min="2" max="2" width="9.140625" style="49"/>
    <col min="3" max="3" width="68.5703125" style="49" customWidth="1"/>
    <col min="4" max="4" width="16" style="49" customWidth="1"/>
    <col min="5" max="5" width="13.42578125" style="49" bestFit="1" customWidth="1"/>
    <col min="6" max="6" width="12.85546875" style="49" customWidth="1"/>
    <col min="7" max="9" width="14.42578125" style="49" customWidth="1"/>
    <col min="10" max="10" width="12" style="49" customWidth="1"/>
    <col min="11" max="258" width="9.140625" style="49"/>
    <col min="259" max="259" width="68.5703125" style="49" customWidth="1"/>
    <col min="260" max="260" width="16" style="49" customWidth="1"/>
    <col min="261" max="261" width="10.5703125" style="49" bestFit="1" customWidth="1"/>
    <col min="262" max="262" width="12.85546875" style="49" customWidth="1"/>
    <col min="263" max="265" width="14.42578125" style="49" customWidth="1"/>
    <col min="266" max="266" width="12" style="49" customWidth="1"/>
    <col min="267" max="514" width="9.140625" style="49"/>
    <col min="515" max="515" width="68.5703125" style="49" customWidth="1"/>
    <col min="516" max="516" width="16" style="49" customWidth="1"/>
    <col min="517" max="517" width="10.5703125" style="49" bestFit="1" customWidth="1"/>
    <col min="518" max="518" width="12.85546875" style="49" customWidth="1"/>
    <col min="519" max="521" width="14.42578125" style="49" customWidth="1"/>
    <col min="522" max="522" width="12" style="49" customWidth="1"/>
    <col min="523" max="770" width="9.140625" style="49"/>
    <col min="771" max="771" width="68.5703125" style="49" customWidth="1"/>
    <col min="772" max="772" width="16" style="49" customWidth="1"/>
    <col min="773" max="773" width="10.5703125" style="49" bestFit="1" customWidth="1"/>
    <col min="774" max="774" width="12.85546875" style="49" customWidth="1"/>
    <col min="775" max="777" width="14.42578125" style="49" customWidth="1"/>
    <col min="778" max="778" width="12" style="49" customWidth="1"/>
    <col min="779" max="1026" width="9.140625" style="49"/>
    <col min="1027" max="1027" width="68.5703125" style="49" customWidth="1"/>
    <col min="1028" max="1028" width="16" style="49" customWidth="1"/>
    <col min="1029" max="1029" width="10.5703125" style="49" bestFit="1" customWidth="1"/>
    <col min="1030" max="1030" width="12.85546875" style="49" customWidth="1"/>
    <col min="1031" max="1033" width="14.42578125" style="49" customWidth="1"/>
    <col min="1034" max="1034" width="12" style="49" customWidth="1"/>
    <col min="1035" max="1282" width="9.140625" style="49"/>
    <col min="1283" max="1283" width="68.5703125" style="49" customWidth="1"/>
    <col min="1284" max="1284" width="16" style="49" customWidth="1"/>
    <col min="1285" max="1285" width="10.5703125" style="49" bestFit="1" customWidth="1"/>
    <col min="1286" max="1286" width="12.85546875" style="49" customWidth="1"/>
    <col min="1287" max="1289" width="14.42578125" style="49" customWidth="1"/>
    <col min="1290" max="1290" width="12" style="49" customWidth="1"/>
    <col min="1291" max="1538" width="9.140625" style="49"/>
    <col min="1539" max="1539" width="68.5703125" style="49" customWidth="1"/>
    <col min="1540" max="1540" width="16" style="49" customWidth="1"/>
    <col min="1541" max="1541" width="10.5703125" style="49" bestFit="1" customWidth="1"/>
    <col min="1542" max="1542" width="12.85546875" style="49" customWidth="1"/>
    <col min="1543" max="1545" width="14.42578125" style="49" customWidth="1"/>
    <col min="1546" max="1546" width="12" style="49" customWidth="1"/>
    <col min="1547" max="1794" width="9.140625" style="49"/>
    <col min="1795" max="1795" width="68.5703125" style="49" customWidth="1"/>
    <col min="1796" max="1796" width="16" style="49" customWidth="1"/>
    <col min="1797" max="1797" width="10.5703125" style="49" bestFit="1" customWidth="1"/>
    <col min="1798" max="1798" width="12.85546875" style="49" customWidth="1"/>
    <col min="1799" max="1801" width="14.42578125" style="49" customWidth="1"/>
    <col min="1802" max="1802" width="12" style="49" customWidth="1"/>
    <col min="1803" max="2050" width="9.140625" style="49"/>
    <col min="2051" max="2051" width="68.5703125" style="49" customWidth="1"/>
    <col min="2052" max="2052" width="16" style="49" customWidth="1"/>
    <col min="2053" max="2053" width="10.5703125" style="49" bestFit="1" customWidth="1"/>
    <col min="2054" max="2054" width="12.85546875" style="49" customWidth="1"/>
    <col min="2055" max="2057" width="14.42578125" style="49" customWidth="1"/>
    <col min="2058" max="2058" width="12" style="49" customWidth="1"/>
    <col min="2059" max="2306" width="9.140625" style="49"/>
    <col min="2307" max="2307" width="68.5703125" style="49" customWidth="1"/>
    <col min="2308" max="2308" width="16" style="49" customWidth="1"/>
    <col min="2309" max="2309" width="10.5703125" style="49" bestFit="1" customWidth="1"/>
    <col min="2310" max="2310" width="12.85546875" style="49" customWidth="1"/>
    <col min="2311" max="2313" width="14.42578125" style="49" customWidth="1"/>
    <col min="2314" max="2314" width="12" style="49" customWidth="1"/>
    <col min="2315" max="2562" width="9.140625" style="49"/>
    <col min="2563" max="2563" width="68.5703125" style="49" customWidth="1"/>
    <col min="2564" max="2564" width="16" style="49" customWidth="1"/>
    <col min="2565" max="2565" width="10.5703125" style="49" bestFit="1" customWidth="1"/>
    <col min="2566" max="2566" width="12.85546875" style="49" customWidth="1"/>
    <col min="2567" max="2569" width="14.42578125" style="49" customWidth="1"/>
    <col min="2570" max="2570" width="12" style="49" customWidth="1"/>
    <col min="2571" max="2818" width="9.140625" style="49"/>
    <col min="2819" max="2819" width="68.5703125" style="49" customWidth="1"/>
    <col min="2820" max="2820" width="16" style="49" customWidth="1"/>
    <col min="2821" max="2821" width="10.5703125" style="49" bestFit="1" customWidth="1"/>
    <col min="2822" max="2822" width="12.85546875" style="49" customWidth="1"/>
    <col min="2823" max="2825" width="14.42578125" style="49" customWidth="1"/>
    <col min="2826" max="2826" width="12" style="49" customWidth="1"/>
    <col min="2827" max="3074" width="9.140625" style="49"/>
    <col min="3075" max="3075" width="68.5703125" style="49" customWidth="1"/>
    <col min="3076" max="3076" width="16" style="49" customWidth="1"/>
    <col min="3077" max="3077" width="10.5703125" style="49" bestFit="1" customWidth="1"/>
    <col min="3078" max="3078" width="12.85546875" style="49" customWidth="1"/>
    <col min="3079" max="3081" width="14.42578125" style="49" customWidth="1"/>
    <col min="3082" max="3082" width="12" style="49" customWidth="1"/>
    <col min="3083" max="3330" width="9.140625" style="49"/>
    <col min="3331" max="3331" width="68.5703125" style="49" customWidth="1"/>
    <col min="3332" max="3332" width="16" style="49" customWidth="1"/>
    <col min="3333" max="3333" width="10.5703125" style="49" bestFit="1" customWidth="1"/>
    <col min="3334" max="3334" width="12.85546875" style="49" customWidth="1"/>
    <col min="3335" max="3337" width="14.42578125" style="49" customWidth="1"/>
    <col min="3338" max="3338" width="12" style="49" customWidth="1"/>
    <col min="3339" max="3586" width="9.140625" style="49"/>
    <col min="3587" max="3587" width="68.5703125" style="49" customWidth="1"/>
    <col min="3588" max="3588" width="16" style="49" customWidth="1"/>
    <col min="3589" max="3589" width="10.5703125" style="49" bestFit="1" customWidth="1"/>
    <col min="3590" max="3590" width="12.85546875" style="49" customWidth="1"/>
    <col min="3591" max="3593" width="14.42578125" style="49" customWidth="1"/>
    <col min="3594" max="3594" width="12" style="49" customWidth="1"/>
    <col min="3595" max="3842" width="9.140625" style="49"/>
    <col min="3843" max="3843" width="68.5703125" style="49" customWidth="1"/>
    <col min="3844" max="3844" width="16" style="49" customWidth="1"/>
    <col min="3845" max="3845" width="10.5703125" style="49" bestFit="1" customWidth="1"/>
    <col min="3846" max="3846" width="12.85546875" style="49" customWidth="1"/>
    <col min="3847" max="3849" width="14.42578125" style="49" customWidth="1"/>
    <col min="3850" max="3850" width="12" style="49" customWidth="1"/>
    <col min="3851" max="4098" width="9.140625" style="49"/>
    <col min="4099" max="4099" width="68.5703125" style="49" customWidth="1"/>
    <col min="4100" max="4100" width="16" style="49" customWidth="1"/>
    <col min="4101" max="4101" width="10.5703125" style="49" bestFit="1" customWidth="1"/>
    <col min="4102" max="4102" width="12.85546875" style="49" customWidth="1"/>
    <col min="4103" max="4105" width="14.42578125" style="49" customWidth="1"/>
    <col min="4106" max="4106" width="12" style="49" customWidth="1"/>
    <col min="4107" max="4354" width="9.140625" style="49"/>
    <col min="4355" max="4355" width="68.5703125" style="49" customWidth="1"/>
    <col min="4356" max="4356" width="16" style="49" customWidth="1"/>
    <col min="4357" max="4357" width="10.5703125" style="49" bestFit="1" customWidth="1"/>
    <col min="4358" max="4358" width="12.85546875" style="49" customWidth="1"/>
    <col min="4359" max="4361" width="14.42578125" style="49" customWidth="1"/>
    <col min="4362" max="4362" width="12" style="49" customWidth="1"/>
    <col min="4363" max="4610" width="9.140625" style="49"/>
    <col min="4611" max="4611" width="68.5703125" style="49" customWidth="1"/>
    <col min="4612" max="4612" width="16" style="49" customWidth="1"/>
    <col min="4613" max="4613" width="10.5703125" style="49" bestFit="1" customWidth="1"/>
    <col min="4614" max="4614" width="12.85546875" style="49" customWidth="1"/>
    <col min="4615" max="4617" width="14.42578125" style="49" customWidth="1"/>
    <col min="4618" max="4618" width="12" style="49" customWidth="1"/>
    <col min="4619" max="4866" width="9.140625" style="49"/>
    <col min="4867" max="4867" width="68.5703125" style="49" customWidth="1"/>
    <col min="4868" max="4868" width="16" style="49" customWidth="1"/>
    <col min="4869" max="4869" width="10.5703125" style="49" bestFit="1" customWidth="1"/>
    <col min="4870" max="4870" width="12.85546875" style="49" customWidth="1"/>
    <col min="4871" max="4873" width="14.42578125" style="49" customWidth="1"/>
    <col min="4874" max="4874" width="12" style="49" customWidth="1"/>
    <col min="4875" max="5122" width="9.140625" style="49"/>
    <col min="5123" max="5123" width="68.5703125" style="49" customWidth="1"/>
    <col min="5124" max="5124" width="16" style="49" customWidth="1"/>
    <col min="5125" max="5125" width="10.5703125" style="49" bestFit="1" customWidth="1"/>
    <col min="5126" max="5126" width="12.85546875" style="49" customWidth="1"/>
    <col min="5127" max="5129" width="14.42578125" style="49" customWidth="1"/>
    <col min="5130" max="5130" width="12" style="49" customWidth="1"/>
    <col min="5131" max="5378" width="9.140625" style="49"/>
    <col min="5379" max="5379" width="68.5703125" style="49" customWidth="1"/>
    <col min="5380" max="5380" width="16" style="49" customWidth="1"/>
    <col min="5381" max="5381" width="10.5703125" style="49" bestFit="1" customWidth="1"/>
    <col min="5382" max="5382" width="12.85546875" style="49" customWidth="1"/>
    <col min="5383" max="5385" width="14.42578125" style="49" customWidth="1"/>
    <col min="5386" max="5386" width="12" style="49" customWidth="1"/>
    <col min="5387" max="5634" width="9.140625" style="49"/>
    <col min="5635" max="5635" width="68.5703125" style="49" customWidth="1"/>
    <col min="5636" max="5636" width="16" style="49" customWidth="1"/>
    <col min="5637" max="5637" width="10.5703125" style="49" bestFit="1" customWidth="1"/>
    <col min="5638" max="5638" width="12.85546875" style="49" customWidth="1"/>
    <col min="5639" max="5641" width="14.42578125" style="49" customWidth="1"/>
    <col min="5642" max="5642" width="12" style="49" customWidth="1"/>
    <col min="5643" max="5890" width="9.140625" style="49"/>
    <col min="5891" max="5891" width="68.5703125" style="49" customWidth="1"/>
    <col min="5892" max="5892" width="16" style="49" customWidth="1"/>
    <col min="5893" max="5893" width="10.5703125" style="49" bestFit="1" customWidth="1"/>
    <col min="5894" max="5894" width="12.85546875" style="49" customWidth="1"/>
    <col min="5895" max="5897" width="14.42578125" style="49" customWidth="1"/>
    <col min="5898" max="5898" width="12" style="49" customWidth="1"/>
    <col min="5899" max="6146" width="9.140625" style="49"/>
    <col min="6147" max="6147" width="68.5703125" style="49" customWidth="1"/>
    <col min="6148" max="6148" width="16" style="49" customWidth="1"/>
    <col min="6149" max="6149" width="10.5703125" style="49" bestFit="1" customWidth="1"/>
    <col min="6150" max="6150" width="12.85546875" style="49" customWidth="1"/>
    <col min="6151" max="6153" width="14.42578125" style="49" customWidth="1"/>
    <col min="6154" max="6154" width="12" style="49" customWidth="1"/>
    <col min="6155" max="6402" width="9.140625" style="49"/>
    <col min="6403" max="6403" width="68.5703125" style="49" customWidth="1"/>
    <col min="6404" max="6404" width="16" style="49" customWidth="1"/>
    <col min="6405" max="6405" width="10.5703125" style="49" bestFit="1" customWidth="1"/>
    <col min="6406" max="6406" width="12.85546875" style="49" customWidth="1"/>
    <col min="6407" max="6409" width="14.42578125" style="49" customWidth="1"/>
    <col min="6410" max="6410" width="12" style="49" customWidth="1"/>
    <col min="6411" max="6658" width="9.140625" style="49"/>
    <col min="6659" max="6659" width="68.5703125" style="49" customWidth="1"/>
    <col min="6660" max="6660" width="16" style="49" customWidth="1"/>
    <col min="6661" max="6661" width="10.5703125" style="49" bestFit="1" customWidth="1"/>
    <col min="6662" max="6662" width="12.85546875" style="49" customWidth="1"/>
    <col min="6663" max="6665" width="14.42578125" style="49" customWidth="1"/>
    <col min="6666" max="6666" width="12" style="49" customWidth="1"/>
    <col min="6667" max="6914" width="9.140625" style="49"/>
    <col min="6915" max="6915" width="68.5703125" style="49" customWidth="1"/>
    <col min="6916" max="6916" width="16" style="49" customWidth="1"/>
    <col min="6917" max="6917" width="10.5703125" style="49" bestFit="1" customWidth="1"/>
    <col min="6918" max="6918" width="12.85546875" style="49" customWidth="1"/>
    <col min="6919" max="6921" width="14.42578125" style="49" customWidth="1"/>
    <col min="6922" max="6922" width="12" style="49" customWidth="1"/>
    <col min="6923" max="7170" width="9.140625" style="49"/>
    <col min="7171" max="7171" width="68.5703125" style="49" customWidth="1"/>
    <col min="7172" max="7172" width="16" style="49" customWidth="1"/>
    <col min="7173" max="7173" width="10.5703125" style="49" bestFit="1" customWidth="1"/>
    <col min="7174" max="7174" width="12.85546875" style="49" customWidth="1"/>
    <col min="7175" max="7177" width="14.42578125" style="49" customWidth="1"/>
    <col min="7178" max="7178" width="12" style="49" customWidth="1"/>
    <col min="7179" max="7426" width="9.140625" style="49"/>
    <col min="7427" max="7427" width="68.5703125" style="49" customWidth="1"/>
    <col min="7428" max="7428" width="16" style="49" customWidth="1"/>
    <col min="7429" max="7429" width="10.5703125" style="49" bestFit="1" customWidth="1"/>
    <col min="7430" max="7430" width="12.85546875" style="49" customWidth="1"/>
    <col min="7431" max="7433" width="14.42578125" style="49" customWidth="1"/>
    <col min="7434" max="7434" width="12" style="49" customWidth="1"/>
    <col min="7435" max="7682" width="9.140625" style="49"/>
    <col min="7683" max="7683" width="68.5703125" style="49" customWidth="1"/>
    <col min="7684" max="7684" width="16" style="49" customWidth="1"/>
    <col min="7685" max="7685" width="10.5703125" style="49" bestFit="1" customWidth="1"/>
    <col min="7686" max="7686" width="12.85546875" style="49" customWidth="1"/>
    <col min="7687" max="7689" width="14.42578125" style="49" customWidth="1"/>
    <col min="7690" max="7690" width="12" style="49" customWidth="1"/>
    <col min="7691" max="7938" width="9.140625" style="49"/>
    <col min="7939" max="7939" width="68.5703125" style="49" customWidth="1"/>
    <col min="7940" max="7940" width="16" style="49" customWidth="1"/>
    <col min="7941" max="7941" width="10.5703125" style="49" bestFit="1" customWidth="1"/>
    <col min="7942" max="7942" width="12.85546875" style="49" customWidth="1"/>
    <col min="7943" max="7945" width="14.42578125" style="49" customWidth="1"/>
    <col min="7946" max="7946" width="12" style="49" customWidth="1"/>
    <col min="7947" max="8194" width="9.140625" style="49"/>
    <col min="8195" max="8195" width="68.5703125" style="49" customWidth="1"/>
    <col min="8196" max="8196" width="16" style="49" customWidth="1"/>
    <col min="8197" max="8197" width="10.5703125" style="49" bestFit="1" customWidth="1"/>
    <col min="8198" max="8198" width="12.85546875" style="49" customWidth="1"/>
    <col min="8199" max="8201" width="14.42578125" style="49" customWidth="1"/>
    <col min="8202" max="8202" width="12" style="49" customWidth="1"/>
    <col min="8203" max="8450" width="9.140625" style="49"/>
    <col min="8451" max="8451" width="68.5703125" style="49" customWidth="1"/>
    <col min="8452" max="8452" width="16" style="49" customWidth="1"/>
    <col min="8453" max="8453" width="10.5703125" style="49" bestFit="1" customWidth="1"/>
    <col min="8454" max="8454" width="12.85546875" style="49" customWidth="1"/>
    <col min="8455" max="8457" width="14.42578125" style="49" customWidth="1"/>
    <col min="8458" max="8458" width="12" style="49" customWidth="1"/>
    <col min="8459" max="8706" width="9.140625" style="49"/>
    <col min="8707" max="8707" width="68.5703125" style="49" customWidth="1"/>
    <col min="8708" max="8708" width="16" style="49" customWidth="1"/>
    <col min="8709" max="8709" width="10.5703125" style="49" bestFit="1" customWidth="1"/>
    <col min="8710" max="8710" width="12.85546875" style="49" customWidth="1"/>
    <col min="8711" max="8713" width="14.42578125" style="49" customWidth="1"/>
    <col min="8714" max="8714" width="12" style="49" customWidth="1"/>
    <col min="8715" max="8962" width="9.140625" style="49"/>
    <col min="8963" max="8963" width="68.5703125" style="49" customWidth="1"/>
    <col min="8964" max="8964" width="16" style="49" customWidth="1"/>
    <col min="8965" max="8965" width="10.5703125" style="49" bestFit="1" customWidth="1"/>
    <col min="8966" max="8966" width="12.85546875" style="49" customWidth="1"/>
    <col min="8967" max="8969" width="14.42578125" style="49" customWidth="1"/>
    <col min="8970" max="8970" width="12" style="49" customWidth="1"/>
    <col min="8971" max="9218" width="9.140625" style="49"/>
    <col min="9219" max="9219" width="68.5703125" style="49" customWidth="1"/>
    <col min="9220" max="9220" width="16" style="49" customWidth="1"/>
    <col min="9221" max="9221" width="10.5703125" style="49" bestFit="1" customWidth="1"/>
    <col min="9222" max="9222" width="12.85546875" style="49" customWidth="1"/>
    <col min="9223" max="9225" width="14.42578125" style="49" customWidth="1"/>
    <col min="9226" max="9226" width="12" style="49" customWidth="1"/>
    <col min="9227" max="9474" width="9.140625" style="49"/>
    <col min="9475" max="9475" width="68.5703125" style="49" customWidth="1"/>
    <col min="9476" max="9476" width="16" style="49" customWidth="1"/>
    <col min="9477" max="9477" width="10.5703125" style="49" bestFit="1" customWidth="1"/>
    <col min="9478" max="9478" width="12.85546875" style="49" customWidth="1"/>
    <col min="9479" max="9481" width="14.42578125" style="49" customWidth="1"/>
    <col min="9482" max="9482" width="12" style="49" customWidth="1"/>
    <col min="9483" max="9730" width="9.140625" style="49"/>
    <col min="9731" max="9731" width="68.5703125" style="49" customWidth="1"/>
    <col min="9732" max="9732" width="16" style="49" customWidth="1"/>
    <col min="9733" max="9733" width="10.5703125" style="49" bestFit="1" customWidth="1"/>
    <col min="9734" max="9734" width="12.85546875" style="49" customWidth="1"/>
    <col min="9735" max="9737" width="14.42578125" style="49" customWidth="1"/>
    <col min="9738" max="9738" width="12" style="49" customWidth="1"/>
    <col min="9739" max="9986" width="9.140625" style="49"/>
    <col min="9987" max="9987" width="68.5703125" style="49" customWidth="1"/>
    <col min="9988" max="9988" width="16" style="49" customWidth="1"/>
    <col min="9989" max="9989" width="10.5703125" style="49" bestFit="1" customWidth="1"/>
    <col min="9990" max="9990" width="12.85546875" style="49" customWidth="1"/>
    <col min="9991" max="9993" width="14.42578125" style="49" customWidth="1"/>
    <col min="9994" max="9994" width="12" style="49" customWidth="1"/>
    <col min="9995" max="10242" width="9.140625" style="49"/>
    <col min="10243" max="10243" width="68.5703125" style="49" customWidth="1"/>
    <col min="10244" max="10244" width="16" style="49" customWidth="1"/>
    <col min="10245" max="10245" width="10.5703125" style="49" bestFit="1" customWidth="1"/>
    <col min="10246" max="10246" width="12.85546875" style="49" customWidth="1"/>
    <col min="10247" max="10249" width="14.42578125" style="49" customWidth="1"/>
    <col min="10250" max="10250" width="12" style="49" customWidth="1"/>
    <col min="10251" max="10498" width="9.140625" style="49"/>
    <col min="10499" max="10499" width="68.5703125" style="49" customWidth="1"/>
    <col min="10500" max="10500" width="16" style="49" customWidth="1"/>
    <col min="10501" max="10501" width="10.5703125" style="49" bestFit="1" customWidth="1"/>
    <col min="10502" max="10502" width="12.85546875" style="49" customWidth="1"/>
    <col min="10503" max="10505" width="14.42578125" style="49" customWidth="1"/>
    <col min="10506" max="10506" width="12" style="49" customWidth="1"/>
    <col min="10507" max="10754" width="9.140625" style="49"/>
    <col min="10755" max="10755" width="68.5703125" style="49" customWidth="1"/>
    <col min="10756" max="10756" width="16" style="49" customWidth="1"/>
    <col min="10757" max="10757" width="10.5703125" style="49" bestFit="1" customWidth="1"/>
    <col min="10758" max="10758" width="12.85546875" style="49" customWidth="1"/>
    <col min="10759" max="10761" width="14.42578125" style="49" customWidth="1"/>
    <col min="10762" max="10762" width="12" style="49" customWidth="1"/>
    <col min="10763" max="11010" width="9.140625" style="49"/>
    <col min="11011" max="11011" width="68.5703125" style="49" customWidth="1"/>
    <col min="11012" max="11012" width="16" style="49" customWidth="1"/>
    <col min="11013" max="11013" width="10.5703125" style="49" bestFit="1" customWidth="1"/>
    <col min="11014" max="11014" width="12.85546875" style="49" customWidth="1"/>
    <col min="11015" max="11017" width="14.42578125" style="49" customWidth="1"/>
    <col min="11018" max="11018" width="12" style="49" customWidth="1"/>
    <col min="11019" max="11266" width="9.140625" style="49"/>
    <col min="11267" max="11267" width="68.5703125" style="49" customWidth="1"/>
    <col min="11268" max="11268" width="16" style="49" customWidth="1"/>
    <col min="11269" max="11269" width="10.5703125" style="49" bestFit="1" customWidth="1"/>
    <col min="11270" max="11270" width="12.85546875" style="49" customWidth="1"/>
    <col min="11271" max="11273" width="14.42578125" style="49" customWidth="1"/>
    <col min="11274" max="11274" width="12" style="49" customWidth="1"/>
    <col min="11275" max="11522" width="9.140625" style="49"/>
    <col min="11523" max="11523" width="68.5703125" style="49" customWidth="1"/>
    <col min="11524" max="11524" width="16" style="49" customWidth="1"/>
    <col min="11525" max="11525" width="10.5703125" style="49" bestFit="1" customWidth="1"/>
    <col min="11526" max="11526" width="12.85546875" style="49" customWidth="1"/>
    <col min="11527" max="11529" width="14.42578125" style="49" customWidth="1"/>
    <col min="11530" max="11530" width="12" style="49" customWidth="1"/>
    <col min="11531" max="11778" width="9.140625" style="49"/>
    <col min="11779" max="11779" width="68.5703125" style="49" customWidth="1"/>
    <col min="11780" max="11780" width="16" style="49" customWidth="1"/>
    <col min="11781" max="11781" width="10.5703125" style="49" bestFit="1" customWidth="1"/>
    <col min="11782" max="11782" width="12.85546875" style="49" customWidth="1"/>
    <col min="11783" max="11785" width="14.42578125" style="49" customWidth="1"/>
    <col min="11786" max="11786" width="12" style="49" customWidth="1"/>
    <col min="11787" max="12034" width="9.140625" style="49"/>
    <col min="12035" max="12035" width="68.5703125" style="49" customWidth="1"/>
    <col min="12036" max="12036" width="16" style="49" customWidth="1"/>
    <col min="12037" max="12037" width="10.5703125" style="49" bestFit="1" customWidth="1"/>
    <col min="12038" max="12038" width="12.85546875" style="49" customWidth="1"/>
    <col min="12039" max="12041" width="14.42578125" style="49" customWidth="1"/>
    <col min="12042" max="12042" width="12" style="49" customWidth="1"/>
    <col min="12043" max="12290" width="9.140625" style="49"/>
    <col min="12291" max="12291" width="68.5703125" style="49" customWidth="1"/>
    <col min="12292" max="12292" width="16" style="49" customWidth="1"/>
    <col min="12293" max="12293" width="10.5703125" style="49" bestFit="1" customWidth="1"/>
    <col min="12294" max="12294" width="12.85546875" style="49" customWidth="1"/>
    <col min="12295" max="12297" width="14.42578125" style="49" customWidth="1"/>
    <col min="12298" max="12298" width="12" style="49" customWidth="1"/>
    <col min="12299" max="12546" width="9.140625" style="49"/>
    <col min="12547" max="12547" width="68.5703125" style="49" customWidth="1"/>
    <col min="12548" max="12548" width="16" style="49" customWidth="1"/>
    <col min="12549" max="12549" width="10.5703125" style="49" bestFit="1" customWidth="1"/>
    <col min="12550" max="12550" width="12.85546875" style="49" customWidth="1"/>
    <col min="12551" max="12553" width="14.42578125" style="49" customWidth="1"/>
    <col min="12554" max="12554" width="12" style="49" customWidth="1"/>
    <col min="12555" max="12802" width="9.140625" style="49"/>
    <col min="12803" max="12803" width="68.5703125" style="49" customWidth="1"/>
    <col min="12804" max="12804" width="16" style="49" customWidth="1"/>
    <col min="12805" max="12805" width="10.5703125" style="49" bestFit="1" customWidth="1"/>
    <col min="12806" max="12806" width="12.85546875" style="49" customWidth="1"/>
    <col min="12807" max="12809" width="14.42578125" style="49" customWidth="1"/>
    <col min="12810" max="12810" width="12" style="49" customWidth="1"/>
    <col min="12811" max="13058" width="9.140625" style="49"/>
    <col min="13059" max="13059" width="68.5703125" style="49" customWidth="1"/>
    <col min="13060" max="13060" width="16" style="49" customWidth="1"/>
    <col min="13061" max="13061" width="10.5703125" style="49" bestFit="1" customWidth="1"/>
    <col min="13062" max="13062" width="12.85546875" style="49" customWidth="1"/>
    <col min="13063" max="13065" width="14.42578125" style="49" customWidth="1"/>
    <col min="13066" max="13066" width="12" style="49" customWidth="1"/>
    <col min="13067" max="13314" width="9.140625" style="49"/>
    <col min="13315" max="13315" width="68.5703125" style="49" customWidth="1"/>
    <col min="13316" max="13316" width="16" style="49" customWidth="1"/>
    <col min="13317" max="13317" width="10.5703125" style="49" bestFit="1" customWidth="1"/>
    <col min="13318" max="13318" width="12.85546875" style="49" customWidth="1"/>
    <col min="13319" max="13321" width="14.42578125" style="49" customWidth="1"/>
    <col min="13322" max="13322" width="12" style="49" customWidth="1"/>
    <col min="13323" max="13570" width="9.140625" style="49"/>
    <col min="13571" max="13571" width="68.5703125" style="49" customWidth="1"/>
    <col min="13572" max="13572" width="16" style="49" customWidth="1"/>
    <col min="13573" max="13573" width="10.5703125" style="49" bestFit="1" customWidth="1"/>
    <col min="13574" max="13574" width="12.85546875" style="49" customWidth="1"/>
    <col min="13575" max="13577" width="14.42578125" style="49" customWidth="1"/>
    <col min="13578" max="13578" width="12" style="49" customWidth="1"/>
    <col min="13579" max="13826" width="9.140625" style="49"/>
    <col min="13827" max="13827" width="68.5703125" style="49" customWidth="1"/>
    <col min="13828" max="13828" width="16" style="49" customWidth="1"/>
    <col min="13829" max="13829" width="10.5703125" style="49" bestFit="1" customWidth="1"/>
    <col min="13830" max="13830" width="12.85546875" style="49" customWidth="1"/>
    <col min="13831" max="13833" width="14.42578125" style="49" customWidth="1"/>
    <col min="13834" max="13834" width="12" style="49" customWidth="1"/>
    <col min="13835" max="14082" width="9.140625" style="49"/>
    <col min="14083" max="14083" width="68.5703125" style="49" customWidth="1"/>
    <col min="14084" max="14084" width="16" style="49" customWidth="1"/>
    <col min="14085" max="14085" width="10.5703125" style="49" bestFit="1" customWidth="1"/>
    <col min="14086" max="14086" width="12.85546875" style="49" customWidth="1"/>
    <col min="14087" max="14089" width="14.42578125" style="49" customWidth="1"/>
    <col min="14090" max="14090" width="12" style="49" customWidth="1"/>
    <col min="14091" max="14338" width="9.140625" style="49"/>
    <col min="14339" max="14339" width="68.5703125" style="49" customWidth="1"/>
    <col min="14340" max="14340" width="16" style="49" customWidth="1"/>
    <col min="14341" max="14341" width="10.5703125" style="49" bestFit="1" customWidth="1"/>
    <col min="14342" max="14342" width="12.85546875" style="49" customWidth="1"/>
    <col min="14343" max="14345" width="14.42578125" style="49" customWidth="1"/>
    <col min="14346" max="14346" width="12" style="49" customWidth="1"/>
    <col min="14347" max="14594" width="9.140625" style="49"/>
    <col min="14595" max="14595" width="68.5703125" style="49" customWidth="1"/>
    <col min="14596" max="14596" width="16" style="49" customWidth="1"/>
    <col min="14597" max="14597" width="10.5703125" style="49" bestFit="1" customWidth="1"/>
    <col min="14598" max="14598" width="12.85546875" style="49" customWidth="1"/>
    <col min="14599" max="14601" width="14.42578125" style="49" customWidth="1"/>
    <col min="14602" max="14602" width="12" style="49" customWidth="1"/>
    <col min="14603" max="14850" width="9.140625" style="49"/>
    <col min="14851" max="14851" width="68.5703125" style="49" customWidth="1"/>
    <col min="14852" max="14852" width="16" style="49" customWidth="1"/>
    <col min="14853" max="14853" width="10.5703125" style="49" bestFit="1" customWidth="1"/>
    <col min="14854" max="14854" width="12.85546875" style="49" customWidth="1"/>
    <col min="14855" max="14857" width="14.42578125" style="49" customWidth="1"/>
    <col min="14858" max="14858" width="12" style="49" customWidth="1"/>
    <col min="14859" max="15106" width="9.140625" style="49"/>
    <col min="15107" max="15107" width="68.5703125" style="49" customWidth="1"/>
    <col min="15108" max="15108" width="16" style="49" customWidth="1"/>
    <col min="15109" max="15109" width="10.5703125" style="49" bestFit="1" customWidth="1"/>
    <col min="15110" max="15110" width="12.85546875" style="49" customWidth="1"/>
    <col min="15111" max="15113" width="14.42578125" style="49" customWidth="1"/>
    <col min="15114" max="15114" width="12" style="49" customWidth="1"/>
    <col min="15115" max="15362" width="9.140625" style="49"/>
    <col min="15363" max="15363" width="68.5703125" style="49" customWidth="1"/>
    <col min="15364" max="15364" width="16" style="49" customWidth="1"/>
    <col min="15365" max="15365" width="10.5703125" style="49" bestFit="1" customWidth="1"/>
    <col min="15366" max="15366" width="12.85546875" style="49" customWidth="1"/>
    <col min="15367" max="15369" width="14.42578125" style="49" customWidth="1"/>
    <col min="15370" max="15370" width="12" style="49" customWidth="1"/>
    <col min="15371" max="15618" width="9.140625" style="49"/>
    <col min="15619" max="15619" width="68.5703125" style="49" customWidth="1"/>
    <col min="15620" max="15620" width="16" style="49" customWidth="1"/>
    <col min="15621" max="15621" width="10.5703125" style="49" bestFit="1" customWidth="1"/>
    <col min="15622" max="15622" width="12.85546875" style="49" customWidth="1"/>
    <col min="15623" max="15625" width="14.42578125" style="49" customWidth="1"/>
    <col min="15626" max="15626" width="12" style="49" customWidth="1"/>
    <col min="15627" max="15874" width="9.140625" style="49"/>
    <col min="15875" max="15875" width="68.5703125" style="49" customWidth="1"/>
    <col min="15876" max="15876" width="16" style="49" customWidth="1"/>
    <col min="15877" max="15877" width="10.5703125" style="49" bestFit="1" customWidth="1"/>
    <col min="15878" max="15878" width="12.85546875" style="49" customWidth="1"/>
    <col min="15879" max="15881" width="14.42578125" style="49" customWidth="1"/>
    <col min="15882" max="15882" width="12" style="49" customWidth="1"/>
    <col min="15883" max="16130" width="9.140625" style="49"/>
    <col min="16131" max="16131" width="68.5703125" style="49" customWidth="1"/>
    <col min="16132" max="16132" width="16" style="49" customWidth="1"/>
    <col min="16133" max="16133" width="10.5703125" style="49" bestFit="1" customWidth="1"/>
    <col min="16134" max="16134" width="12.85546875" style="49" customWidth="1"/>
    <col min="16135" max="16137" width="14.42578125" style="49" customWidth="1"/>
    <col min="16138" max="16138" width="12" style="49" customWidth="1"/>
    <col min="16139" max="16384" width="9.140625" style="49"/>
  </cols>
  <sheetData>
    <row r="1" spans="2:10" ht="18">
      <c r="B1" s="46"/>
      <c r="C1" s="47"/>
      <c r="D1" s="47"/>
      <c r="E1" s="47"/>
      <c r="F1" s="47"/>
      <c r="G1" s="47"/>
      <c r="H1" s="47"/>
      <c r="I1" s="48"/>
    </row>
    <row r="2" spans="2:10" ht="18" customHeight="1" thickBot="1">
      <c r="B2" s="220" t="s">
        <v>5</v>
      </c>
      <c r="C2" s="221"/>
      <c r="D2" s="221"/>
      <c r="E2" s="221"/>
      <c r="F2" s="221"/>
      <c r="G2" s="221"/>
      <c r="H2" s="221"/>
      <c r="I2" s="222"/>
    </row>
    <row r="3" spans="2:10" ht="13.5" thickBot="1">
      <c r="B3" s="50"/>
      <c r="C3" s="50"/>
      <c r="D3" s="51"/>
      <c r="E3" s="52"/>
      <c r="F3" s="53"/>
      <c r="G3" s="50"/>
      <c r="H3" s="50"/>
      <c r="I3" s="50"/>
    </row>
    <row r="4" spans="2:10">
      <c r="B4" s="54" t="s">
        <v>161</v>
      </c>
      <c r="C4" s="55"/>
      <c r="D4" s="56"/>
      <c r="E4" s="57"/>
      <c r="F4" s="58"/>
      <c r="G4" s="59"/>
      <c r="H4" s="59"/>
      <c r="I4" s="60"/>
    </row>
    <row r="5" spans="2:10">
      <c r="B5" s="61" t="s">
        <v>165</v>
      </c>
      <c r="C5" s="62"/>
      <c r="D5" s="63"/>
      <c r="E5" s="64"/>
      <c r="F5" s="65"/>
      <c r="G5" s="66"/>
      <c r="H5" s="67"/>
      <c r="I5" s="68"/>
    </row>
    <row r="6" spans="2:10" ht="13.5" thickBot="1">
      <c r="B6" s="69" t="s">
        <v>166</v>
      </c>
      <c r="C6" s="70"/>
      <c r="D6" s="71"/>
      <c r="E6" s="72"/>
      <c r="F6" s="73"/>
      <c r="G6" s="74"/>
      <c r="H6" s="74"/>
      <c r="I6" s="75"/>
    </row>
    <row r="7" spans="2:10" ht="13.5" thickBot="1">
      <c r="B7" s="62"/>
      <c r="C7" s="62"/>
      <c r="D7" s="63"/>
      <c r="E7" s="64"/>
      <c r="F7" s="65"/>
      <c r="G7" s="67"/>
      <c r="H7" s="67"/>
      <c r="I7" s="64"/>
    </row>
    <row r="8" spans="2:10" ht="13.5" thickBot="1">
      <c r="B8" s="223" t="s">
        <v>96</v>
      </c>
      <c r="C8" s="224"/>
      <c r="D8" s="224"/>
      <c r="E8" s="224"/>
      <c r="F8" s="224"/>
      <c r="G8" s="224"/>
      <c r="H8" s="224"/>
      <c r="I8" s="225"/>
    </row>
    <row r="9" spans="2:10" ht="13.5" thickBot="1"/>
    <row r="10" spans="2:10">
      <c r="B10" s="76" t="s">
        <v>0</v>
      </c>
      <c r="C10" s="77" t="s">
        <v>24</v>
      </c>
      <c r="D10" s="78" t="s">
        <v>26</v>
      </c>
      <c r="E10" s="77" t="s">
        <v>97</v>
      </c>
      <c r="F10" s="77">
        <v>1</v>
      </c>
      <c r="G10" s="77">
        <v>2</v>
      </c>
      <c r="H10" s="77">
        <v>3</v>
      </c>
      <c r="I10" s="79">
        <v>4</v>
      </c>
    </row>
    <row r="11" spans="2:10">
      <c r="B11" s="80"/>
      <c r="C11" s="81"/>
      <c r="D11" s="82"/>
      <c r="E11" s="83"/>
      <c r="F11" s="83"/>
      <c r="G11" s="83"/>
      <c r="H11" s="83"/>
      <c r="I11" s="84"/>
    </row>
    <row r="12" spans="2:10">
      <c r="B12" s="85">
        <v>1</v>
      </c>
      <c r="C12" s="86" t="s">
        <v>93</v>
      </c>
      <c r="D12" s="87">
        <f>'QCOB PQ - 220V_SAPATAS'!J14</f>
        <v>6493.1363599999986</v>
      </c>
      <c r="E12" s="88">
        <f>D12/D34</f>
        <v>2.2978925480162924E-2</v>
      </c>
      <c r="F12" s="89">
        <v>1</v>
      </c>
      <c r="G12" s="88"/>
      <c r="H12" s="83"/>
      <c r="I12" s="84"/>
      <c r="J12" s="90"/>
    </row>
    <row r="13" spans="2:10">
      <c r="B13" s="85"/>
      <c r="C13" s="83"/>
      <c r="D13" s="87"/>
      <c r="E13" s="88"/>
      <c r="F13" s="91">
        <f>D12*F12</f>
        <v>6493.1363599999986</v>
      </c>
      <c r="G13" s="91"/>
      <c r="H13" s="83"/>
      <c r="I13" s="84"/>
      <c r="J13" s="90"/>
    </row>
    <row r="14" spans="2:10">
      <c r="B14" s="85">
        <v>2</v>
      </c>
      <c r="C14" s="83" t="s">
        <v>98</v>
      </c>
      <c r="D14" s="87">
        <f>'QCOB PQ - 220V_SAPATAS'!J19</f>
        <v>6026.3139413999997</v>
      </c>
      <c r="E14" s="88">
        <f>D14/D34</f>
        <v>2.132686136588352E-2</v>
      </c>
      <c r="F14" s="89">
        <v>1</v>
      </c>
      <c r="G14" s="92"/>
      <c r="H14" s="88"/>
      <c r="I14" s="84"/>
      <c r="J14" s="90"/>
    </row>
    <row r="15" spans="2:10">
      <c r="B15" s="85"/>
      <c r="C15" s="83"/>
      <c r="D15" s="87"/>
      <c r="E15" s="88"/>
      <c r="F15" s="91">
        <f>$D14*F14</f>
        <v>6026.3139413999997</v>
      </c>
      <c r="G15" s="91"/>
      <c r="H15" s="91"/>
      <c r="I15" s="84"/>
      <c r="J15" s="90"/>
    </row>
    <row r="16" spans="2:10">
      <c r="B16" s="85">
        <v>3</v>
      </c>
      <c r="C16" s="83" t="s">
        <v>34</v>
      </c>
      <c r="D16" s="87">
        <f>'QCOB PQ - 220V_SAPATAS'!J25</f>
        <v>36566.027150799993</v>
      </c>
      <c r="E16" s="88">
        <f>D16/D34</f>
        <v>0.1294055701925606</v>
      </c>
      <c r="F16" s="89">
        <v>0.6</v>
      </c>
      <c r="G16" s="89">
        <v>0.4</v>
      </c>
      <c r="H16" s="92"/>
      <c r="I16" s="84"/>
      <c r="J16" s="90"/>
    </row>
    <row r="17" spans="2:10">
      <c r="B17" s="85"/>
      <c r="C17" s="83"/>
      <c r="D17" s="87"/>
      <c r="E17" s="88"/>
      <c r="F17" s="91">
        <f>D16*F16</f>
        <v>21939.616290479997</v>
      </c>
      <c r="G17" s="91">
        <f>D16*G16</f>
        <v>14626.410860319998</v>
      </c>
      <c r="H17" s="91"/>
      <c r="I17" s="84"/>
      <c r="J17" s="90"/>
    </row>
    <row r="18" spans="2:10">
      <c r="B18" s="85">
        <v>4</v>
      </c>
      <c r="C18" s="83" t="s">
        <v>27</v>
      </c>
      <c r="D18" s="87">
        <f>'QCOB PQ - 220V_SAPATAS'!J41</f>
        <v>131203.28770410002</v>
      </c>
      <c r="E18" s="88">
        <f>D18/D34</f>
        <v>0.46432269457296466</v>
      </c>
      <c r="F18" s="83"/>
      <c r="G18" s="89">
        <v>0.6</v>
      </c>
      <c r="H18" s="89">
        <v>0.4</v>
      </c>
      <c r="I18" s="93"/>
      <c r="J18" s="90"/>
    </row>
    <row r="19" spans="2:10">
      <c r="B19" s="85"/>
      <c r="C19" s="83"/>
      <c r="D19" s="87"/>
      <c r="E19" s="88"/>
      <c r="F19" s="83"/>
      <c r="G19" s="91">
        <f>D18*G18</f>
        <v>78721.972622460002</v>
      </c>
      <c r="H19" s="91">
        <f>D18*H18</f>
        <v>52481.315081640008</v>
      </c>
      <c r="I19" s="94"/>
      <c r="J19" s="90"/>
    </row>
    <row r="20" spans="2:10">
      <c r="B20" s="85">
        <v>5</v>
      </c>
      <c r="C20" s="83" t="s">
        <v>30</v>
      </c>
      <c r="D20" s="87">
        <f>'QCOB PQ - 220V_SAPATAS'!J50</f>
        <v>63788.548205999992</v>
      </c>
      <c r="E20" s="88">
        <f>D20/D34</f>
        <v>0.22574488112451321</v>
      </c>
      <c r="F20" s="83"/>
      <c r="G20" s="89">
        <v>0.7</v>
      </c>
      <c r="H20" s="89">
        <v>0.3</v>
      </c>
      <c r="I20" s="93"/>
      <c r="J20" s="90"/>
    </row>
    <row r="21" spans="2:10">
      <c r="B21" s="85"/>
      <c r="C21" s="83"/>
      <c r="D21" s="87"/>
      <c r="E21" s="88"/>
      <c r="F21" s="83"/>
      <c r="G21" s="91">
        <f>D20*G20</f>
        <v>44651.983744199992</v>
      </c>
      <c r="H21" s="91">
        <f>D20*H20</f>
        <v>19136.564461799997</v>
      </c>
      <c r="I21" s="94"/>
      <c r="J21" s="90"/>
    </row>
    <row r="22" spans="2:10">
      <c r="B22" s="85">
        <v>6</v>
      </c>
      <c r="C22" s="83" t="s">
        <v>99</v>
      </c>
      <c r="D22" s="87">
        <f>'QCOB PQ - 220V_SAPATAS'!J57</f>
        <v>2104.8433439999999</v>
      </c>
      <c r="E22" s="88">
        <f>D22/D34</f>
        <v>7.4489485000116254E-3</v>
      </c>
      <c r="F22" s="89">
        <v>1</v>
      </c>
      <c r="G22" s="95"/>
      <c r="H22" s="95"/>
      <c r="I22" s="93"/>
      <c r="J22" s="90"/>
    </row>
    <row r="23" spans="2:10">
      <c r="B23" s="85"/>
      <c r="C23" s="83"/>
      <c r="D23" s="87"/>
      <c r="E23" s="88"/>
      <c r="F23" s="91">
        <f>$D22*F22</f>
        <v>2104.8433439999999</v>
      </c>
      <c r="G23" s="95"/>
      <c r="H23" s="95"/>
      <c r="I23" s="93"/>
      <c r="J23" s="90"/>
    </row>
    <row r="24" spans="2:10">
      <c r="B24" s="85">
        <v>7</v>
      </c>
      <c r="C24" s="83" t="s">
        <v>4</v>
      </c>
      <c r="D24" s="87">
        <f>'QCOB PQ - 220V_SAPATAS'!J61</f>
        <v>14238.089258399999</v>
      </c>
      <c r="E24" s="88">
        <f>D24/D34</f>
        <v>5.038797491828461E-2</v>
      </c>
      <c r="F24" s="83"/>
      <c r="G24" s="83"/>
      <c r="H24" s="83"/>
      <c r="I24" s="96">
        <v>1</v>
      </c>
      <c r="J24" s="90"/>
    </row>
    <row r="25" spans="2:10">
      <c r="B25" s="85"/>
      <c r="C25" s="83"/>
      <c r="D25" s="87"/>
      <c r="E25" s="88"/>
      <c r="F25" s="83"/>
      <c r="G25" s="91"/>
      <c r="H25" s="91"/>
      <c r="I25" s="94">
        <f>I24*D24</f>
        <v>14238.089258399999</v>
      </c>
      <c r="J25" s="90"/>
    </row>
    <row r="26" spans="2:10">
      <c r="B26" s="85">
        <v>8</v>
      </c>
      <c r="C26" s="83" t="s">
        <v>95</v>
      </c>
      <c r="D26" s="87">
        <f>'QCOB PQ - 220V_SAPATAS'!J67</f>
        <v>2480.1894000000002</v>
      </c>
      <c r="E26" s="88">
        <f>D26/D34</f>
        <v>8.7772817694667989E-3</v>
      </c>
      <c r="F26" s="83"/>
      <c r="G26" s="89">
        <v>0.2</v>
      </c>
      <c r="H26" s="89">
        <v>0.4</v>
      </c>
      <c r="I26" s="96">
        <v>0.4</v>
      </c>
      <c r="J26" s="90"/>
    </row>
    <row r="27" spans="2:10">
      <c r="B27" s="85"/>
      <c r="C27" s="83"/>
      <c r="D27" s="87"/>
      <c r="E27" s="88"/>
      <c r="F27" s="83"/>
      <c r="G27" s="91">
        <f>G26*D26</f>
        <v>496.03788000000009</v>
      </c>
      <c r="H27" s="91">
        <f>H26*D26</f>
        <v>992.07576000000017</v>
      </c>
      <c r="I27" s="94">
        <f>I26*D26</f>
        <v>992.07576000000017</v>
      </c>
      <c r="J27" s="90"/>
    </row>
    <row r="28" spans="2:10">
      <c r="B28" s="85">
        <v>9</v>
      </c>
      <c r="C28" s="83" t="s">
        <v>100</v>
      </c>
      <c r="D28" s="87">
        <f>'QCOB PQ - 220V_SAPATAS'!J73</f>
        <v>13538.204889999999</v>
      </c>
      <c r="E28" s="88">
        <f>D28/D34</f>
        <v>4.7911114760954651E-2</v>
      </c>
      <c r="F28" s="83"/>
      <c r="G28" s="89">
        <v>0.2</v>
      </c>
      <c r="H28" s="89">
        <v>0.2</v>
      </c>
      <c r="I28" s="96">
        <v>0.6</v>
      </c>
      <c r="J28" s="90"/>
    </row>
    <row r="29" spans="2:10">
      <c r="B29" s="85"/>
      <c r="C29" s="83"/>
      <c r="D29" s="87"/>
      <c r="E29" s="88"/>
      <c r="F29" s="83"/>
      <c r="G29" s="91">
        <f>$D28*G28</f>
        <v>2707.6409779999999</v>
      </c>
      <c r="H29" s="91">
        <f>$D28*H28</f>
        <v>2707.6409779999999</v>
      </c>
      <c r="I29" s="94">
        <f>$D28*I28</f>
        <v>8122.9229339999993</v>
      </c>
      <c r="J29" s="90"/>
    </row>
    <row r="30" spans="2:10">
      <c r="B30" s="85">
        <v>10</v>
      </c>
      <c r="C30" s="83" t="s">
        <v>31</v>
      </c>
      <c r="D30" s="87">
        <f>'QCOB PQ - 220V_SAPATAS'!J100</f>
        <v>6130.5577499999999</v>
      </c>
      <c r="E30" s="88">
        <f>D30/D34</f>
        <v>2.169577564348045E-2</v>
      </c>
      <c r="F30" s="83"/>
      <c r="G30" s="97"/>
      <c r="H30" s="91"/>
      <c r="I30" s="96">
        <v>1</v>
      </c>
      <c r="J30" s="90"/>
    </row>
    <row r="31" spans="2:10">
      <c r="B31" s="85"/>
      <c r="C31" s="83"/>
      <c r="D31" s="87"/>
      <c r="E31" s="88"/>
      <c r="F31" s="83"/>
      <c r="G31" s="92"/>
      <c r="H31" s="92"/>
      <c r="I31" s="94">
        <f>$D30*I30</f>
        <v>6130.5577499999999</v>
      </c>
      <c r="J31" s="90"/>
    </row>
    <row r="32" spans="2:10" ht="13.5" thickBot="1">
      <c r="B32" s="98"/>
      <c r="C32" s="99"/>
      <c r="D32" s="100"/>
      <c r="E32" s="101"/>
      <c r="F32" s="99"/>
      <c r="G32" s="102"/>
      <c r="H32" s="102"/>
      <c r="I32" s="103"/>
      <c r="J32" s="90"/>
    </row>
    <row r="33" spans="2:9" ht="13.5" thickBot="1">
      <c r="D33" s="104"/>
    </row>
    <row r="34" spans="2:9" ht="13.5" thickBot="1">
      <c r="B34" s="226" t="s">
        <v>177</v>
      </c>
      <c r="C34" s="227"/>
      <c r="D34" s="105">
        <f>ROUNDDOWN(D12+D14+D16+D18+D20+D22+D24+D26+D28+D30,2)</f>
        <v>282569.19</v>
      </c>
      <c r="E34" s="114">
        <f>SUM(E12:E31)</f>
        <v>1.0000000283282831</v>
      </c>
      <c r="F34" s="106">
        <f>F13+F15+F17+F23</f>
        <v>36563.909935879994</v>
      </c>
      <c r="G34" s="106">
        <f>G17+G19+G21+G27+G29</f>
        <v>141204.04608497999</v>
      </c>
      <c r="H34" s="106">
        <f>H19+H21+H27+H29</f>
        <v>75317.596281440012</v>
      </c>
      <c r="I34" s="113">
        <f>I25+I27+I29+I31</f>
        <v>29483.645702399997</v>
      </c>
    </row>
    <row r="35" spans="2:9" ht="13.5" thickBot="1">
      <c r="D35" s="104"/>
      <c r="F35" s="107">
        <f>F34/$D$34</f>
        <v>0.12939807746159443</v>
      </c>
      <c r="G35" s="108">
        <f>G34/$D$34</f>
        <v>0.4997149409140465</v>
      </c>
      <c r="H35" s="108">
        <f>H34/$D$34</f>
        <v>0.2665456778265175</v>
      </c>
      <c r="I35" s="109">
        <f>I34/$D$34</f>
        <v>0.10434133212612456</v>
      </c>
    </row>
    <row r="36" spans="2:9" ht="13.5" thickBot="1">
      <c r="D36" s="104"/>
      <c r="F36" s="110">
        <f>E36+F35</f>
        <v>0.12939807746159443</v>
      </c>
      <c r="G36" s="111">
        <f>F36+G35</f>
        <v>0.62911301837564093</v>
      </c>
      <c r="H36" s="111">
        <f>G36+H35</f>
        <v>0.89565869620215843</v>
      </c>
      <c r="I36" s="112">
        <f>H36+I35</f>
        <v>1.0000000283282831</v>
      </c>
    </row>
    <row r="37" spans="2:9">
      <c r="D37" s="104"/>
    </row>
  </sheetData>
  <mergeCells count="3">
    <mergeCell ref="B2:I2"/>
    <mergeCell ref="B8:I8"/>
    <mergeCell ref="B34:C34"/>
  </mergeCells>
  <pageMargins left="0.511811024" right="0.511811024" top="0.78740157499999996" bottom="0.78740157499999996" header="0.31496062000000002" footer="0.31496062000000002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QCOB PQ - 220V_SAPATAS</vt:lpstr>
      <vt:lpstr>CRONOGRAMA</vt:lpstr>
      <vt:lpstr>CRONOGRAMA!Area_de_impressao</vt:lpstr>
      <vt:lpstr>'QCOB PQ - 220V_SAPATAS'!Area_de_impressao</vt:lpstr>
      <vt:lpstr>'QCOB PQ - 220V_SAPATAS'!Titulos_de_impressao</vt:lpstr>
    </vt:vector>
  </TitlesOfParts>
  <Company>PNUD/BRA/00/027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willamy.dias</dc:creator>
  <cp:lastModifiedBy>User</cp:lastModifiedBy>
  <cp:lastPrinted>2016-07-25T19:33:58Z</cp:lastPrinted>
  <dcterms:created xsi:type="dcterms:W3CDTF">2005-05-06T14:48:20Z</dcterms:created>
  <dcterms:modified xsi:type="dcterms:W3CDTF">2019-04-17T14:16:10Z</dcterms:modified>
</cp:coreProperties>
</file>