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SOTRABALHOS\CONCORRENCIAS\CONCORRENCIA 002- 2019 - CONSTRUÇÃO DE CENTRO EDUCACIONAL\"/>
    </mc:Choice>
  </mc:AlternateContent>
  <bookViews>
    <workbookView xWindow="0" yWindow="0" windowWidth="20490" windowHeight="7755"/>
  </bookViews>
  <sheets>
    <sheet name="Plan 1" sheetId="4" r:id="rId1"/>
  </sheets>
  <definedNames>
    <definedName name="_xlnm.Print_Area" localSheetId="0">'Plan 1'!$A$1:$I$747</definedName>
    <definedName name="_xlnm.Print_Titles" localSheetId="0">'Plan 1'!$1:$10</definedName>
  </definedNames>
  <calcPr calcId="152511" calcMode="manual"/>
</workbook>
</file>

<file path=xl/calcChain.xml><?xml version="1.0" encoding="utf-8"?>
<calcChain xmlns="http://schemas.openxmlformats.org/spreadsheetml/2006/main">
  <c r="H743" i="4" l="1"/>
  <c r="H742" i="4"/>
  <c r="H741" i="4"/>
  <c r="H740" i="4"/>
  <c r="H739" i="4"/>
  <c r="H738" i="4"/>
  <c r="H737" i="4"/>
  <c r="H744" i="4" s="1"/>
  <c r="I744" i="4" s="1"/>
  <c r="H734" i="4"/>
  <c r="H733" i="4"/>
  <c r="H732" i="4"/>
  <c r="H731" i="4"/>
  <c r="H735" i="4" s="1"/>
  <c r="I735" i="4" s="1"/>
  <c r="H728" i="4"/>
  <c r="H727" i="4"/>
  <c r="H726" i="4"/>
  <c r="H725" i="4"/>
  <c r="H729" i="4" s="1"/>
  <c r="I729" i="4" s="1"/>
  <c r="H724" i="4"/>
  <c r="H721" i="4"/>
  <c r="H720" i="4"/>
  <c r="H722" i="4" s="1"/>
  <c r="I722" i="4" s="1"/>
  <c r="H717" i="4"/>
  <c r="H716" i="4"/>
  <c r="H715" i="4"/>
  <c r="H713" i="4"/>
  <c r="H712" i="4"/>
  <c r="H711" i="4"/>
  <c r="H710" i="4"/>
  <c r="H709" i="4"/>
  <c r="H708" i="4"/>
  <c r="H707" i="4"/>
  <c r="H706" i="4"/>
  <c r="H705" i="4"/>
  <c r="H704" i="4"/>
  <c r="H703" i="4"/>
  <c r="H702" i="4"/>
  <c r="H701" i="4"/>
  <c r="H699" i="4"/>
  <c r="H698" i="4"/>
  <c r="H697" i="4"/>
  <c r="H696" i="4"/>
  <c r="H695" i="4"/>
  <c r="H694" i="4"/>
  <c r="H693" i="4"/>
  <c r="H692" i="4"/>
  <c r="H691" i="4"/>
  <c r="H689" i="4"/>
  <c r="H688" i="4"/>
  <c r="H687" i="4"/>
  <c r="H686" i="4"/>
  <c r="H685" i="4"/>
  <c r="H684" i="4"/>
  <c r="H683" i="4"/>
  <c r="H682" i="4"/>
  <c r="H681" i="4"/>
  <c r="H680" i="4"/>
  <c r="H679" i="4"/>
  <c r="H678" i="4"/>
  <c r="H677" i="4"/>
  <c r="H718" i="4" s="1"/>
  <c r="I718" i="4" s="1"/>
  <c r="H673" i="4"/>
  <c r="H672" i="4"/>
  <c r="H671" i="4"/>
  <c r="H670" i="4"/>
  <c r="H669" i="4"/>
  <c r="H668" i="4"/>
  <c r="H667" i="4"/>
  <c r="H666" i="4"/>
  <c r="H665" i="4"/>
  <c r="H664" i="4"/>
  <c r="H663" i="4"/>
  <c r="H662" i="4"/>
  <c r="H661" i="4"/>
  <c r="H660" i="4"/>
  <c r="H659" i="4"/>
  <c r="H658" i="4"/>
  <c r="H657" i="4"/>
  <c r="H656" i="4"/>
  <c r="H655" i="4"/>
  <c r="H654" i="4"/>
  <c r="H674" i="4" s="1"/>
  <c r="I674" i="4" s="1"/>
  <c r="H651" i="4"/>
  <c r="H650" i="4"/>
  <c r="H649" i="4"/>
  <c r="H648" i="4"/>
  <c r="H647" i="4"/>
  <c r="H652" i="4" s="1"/>
  <c r="I652" i="4" s="1"/>
  <c r="H644" i="4"/>
  <c r="H643" i="4"/>
  <c r="H642" i="4"/>
  <c r="H641" i="4"/>
  <c r="H645" i="4" s="1"/>
  <c r="I645" i="4" s="1"/>
  <c r="H640" i="4"/>
  <c r="H639" i="4"/>
  <c r="H637" i="4"/>
  <c r="I637" i="4" s="1"/>
  <c r="H636" i="4"/>
  <c r="H635" i="4"/>
  <c r="H632" i="4"/>
  <c r="H631" i="4"/>
  <c r="H630" i="4"/>
  <c r="H629" i="4"/>
  <c r="H628" i="4"/>
  <c r="H627" i="4"/>
  <c r="H626" i="4"/>
  <c r="H625" i="4"/>
  <c r="H633" i="4" s="1"/>
  <c r="I633" i="4" s="1"/>
  <c r="H622" i="4"/>
  <c r="H621" i="4"/>
  <c r="H620" i="4"/>
  <c r="H619" i="4"/>
  <c r="H618" i="4"/>
  <c r="H617" i="4"/>
  <c r="H616" i="4"/>
  <c r="H615" i="4"/>
  <c r="H623" i="4" s="1"/>
  <c r="I623" i="4" s="1"/>
  <c r="H613" i="4"/>
  <c r="I613" i="4" s="1"/>
  <c r="H612" i="4"/>
  <c r="H611" i="4"/>
  <c r="H610" i="4"/>
  <c r="H607" i="4"/>
  <c r="H608" i="4" s="1"/>
  <c r="H602" i="4"/>
  <c r="H601" i="4"/>
  <c r="H600" i="4"/>
  <c r="H599" i="4"/>
  <c r="H598" i="4"/>
  <c r="H597" i="4"/>
  <c r="H603" i="4" s="1"/>
  <c r="I603" i="4" s="1"/>
  <c r="H596" i="4"/>
  <c r="H593" i="4"/>
  <c r="H592" i="4"/>
  <c r="H591" i="4"/>
  <c r="H590" i="4"/>
  <c r="H589" i="4"/>
  <c r="H588" i="4"/>
  <c r="H594" i="4" s="1"/>
  <c r="I594" i="4" s="1"/>
  <c r="H585" i="4"/>
  <c r="H584" i="4"/>
  <c r="H583" i="4"/>
  <c r="H582" i="4"/>
  <c r="H581" i="4"/>
  <c r="H586" i="4" s="1"/>
  <c r="I586" i="4" s="1"/>
  <c r="H578" i="4"/>
  <c r="H577" i="4"/>
  <c r="H579" i="4" s="1"/>
  <c r="I579" i="4" s="1"/>
  <c r="H574" i="4"/>
  <c r="H573" i="4"/>
  <c r="H571" i="4"/>
  <c r="H570" i="4"/>
  <c r="H569" i="4"/>
  <c r="H568" i="4"/>
  <c r="H567" i="4"/>
  <c r="H566" i="4"/>
  <c r="H565" i="4"/>
  <c r="H564" i="4"/>
  <c r="H563" i="4"/>
  <c r="H562" i="4"/>
  <c r="H561" i="4"/>
  <c r="H560" i="4"/>
  <c r="H559" i="4"/>
  <c r="H558" i="4"/>
  <c r="H557" i="4"/>
  <c r="H556" i="4"/>
  <c r="H554" i="4"/>
  <c r="H553" i="4"/>
  <c r="H552" i="4"/>
  <c r="H551" i="4"/>
  <c r="H550" i="4"/>
  <c r="H549" i="4"/>
  <c r="H548" i="4"/>
  <c r="H547" i="4"/>
  <c r="H546" i="4"/>
  <c r="H545" i="4"/>
  <c r="H544" i="4"/>
  <c r="H543" i="4"/>
  <c r="H541" i="4"/>
  <c r="H540" i="4"/>
  <c r="H539" i="4"/>
  <c r="H538" i="4"/>
  <c r="H537" i="4"/>
  <c r="H536" i="4"/>
  <c r="H535" i="4"/>
  <c r="H534" i="4"/>
  <c r="H533" i="4"/>
  <c r="H532" i="4"/>
  <c r="H531" i="4"/>
  <c r="H530" i="4"/>
  <c r="H575" i="4" s="1"/>
  <c r="I575" i="4" s="1"/>
  <c r="H526" i="4"/>
  <c r="H525" i="4"/>
  <c r="H524" i="4"/>
  <c r="H523" i="4"/>
  <c r="H522" i="4"/>
  <c r="H521" i="4"/>
  <c r="H520" i="4"/>
  <c r="H519" i="4"/>
  <c r="H518" i="4"/>
  <c r="H517" i="4"/>
  <c r="H516" i="4"/>
  <c r="H515" i="4"/>
  <c r="H514" i="4"/>
  <c r="H513" i="4"/>
  <c r="H512" i="4"/>
  <c r="H511" i="4"/>
  <c r="H510" i="4"/>
  <c r="H509" i="4"/>
  <c r="H508" i="4"/>
  <c r="H507" i="4"/>
  <c r="H506" i="4"/>
  <c r="H527" i="4" s="1"/>
  <c r="I527" i="4" s="1"/>
  <c r="H503" i="4"/>
  <c r="H502" i="4"/>
  <c r="H501" i="4"/>
  <c r="H500" i="4"/>
  <c r="H499" i="4"/>
  <c r="H498" i="4"/>
  <c r="H497" i="4"/>
  <c r="H496" i="4"/>
  <c r="H495" i="4"/>
  <c r="H504" i="4" s="1"/>
  <c r="I504" i="4" s="1"/>
  <c r="H492" i="4"/>
  <c r="H491" i="4"/>
  <c r="H490" i="4"/>
  <c r="H489" i="4"/>
  <c r="H493" i="4" s="1"/>
  <c r="I493" i="4" s="1"/>
  <c r="H488" i="4"/>
  <c r="H487" i="4"/>
  <c r="H486" i="4"/>
  <c r="H483" i="4"/>
  <c r="H482" i="4"/>
  <c r="H484" i="4" s="1"/>
  <c r="I484" i="4" s="1"/>
  <c r="H479" i="4"/>
  <c r="H478" i="4"/>
  <c r="H477" i="4"/>
  <c r="H476" i="4"/>
  <c r="H475" i="4"/>
  <c r="H474" i="4"/>
  <c r="H473" i="4"/>
  <c r="H472" i="4"/>
  <c r="H480" i="4" s="1"/>
  <c r="I480" i="4" s="1"/>
  <c r="H469" i="4"/>
  <c r="H468" i="4"/>
  <c r="H467" i="4"/>
  <c r="H466" i="4"/>
  <c r="H465" i="4"/>
  <c r="H464" i="4"/>
  <c r="H463" i="4"/>
  <c r="H470" i="4" s="1"/>
  <c r="I470" i="4" s="1"/>
  <c r="H461" i="4"/>
  <c r="I461" i="4" s="1"/>
  <c r="H460" i="4"/>
  <c r="H459" i="4"/>
  <c r="H458" i="4"/>
  <c r="H455" i="4"/>
  <c r="H456" i="4" s="1"/>
  <c r="H450" i="4"/>
  <c r="H449" i="4"/>
  <c r="H448" i="4"/>
  <c r="H447" i="4"/>
  <c r="H446" i="4"/>
  <c r="H445" i="4"/>
  <c r="H444" i="4"/>
  <c r="H443" i="4"/>
  <c r="H451" i="4" s="1"/>
  <c r="I451" i="4" s="1"/>
  <c r="H440" i="4"/>
  <c r="H439" i="4"/>
  <c r="H438" i="4"/>
  <c r="H437" i="4"/>
  <c r="H441" i="4" s="1"/>
  <c r="I441" i="4" s="1"/>
  <c r="H436" i="4"/>
  <c r="H435" i="4"/>
  <c r="H432" i="4"/>
  <c r="H431" i="4"/>
  <c r="H430" i="4"/>
  <c r="H429" i="4"/>
  <c r="H433" i="4" s="1"/>
  <c r="I433" i="4" s="1"/>
  <c r="H428" i="4"/>
  <c r="H425" i="4"/>
  <c r="H426" i="4" s="1"/>
  <c r="I426" i="4" s="1"/>
  <c r="H422" i="4"/>
  <c r="H421" i="4"/>
  <c r="H423" i="4" s="1"/>
  <c r="I423" i="4" s="1"/>
  <c r="H418" i="4"/>
  <c r="H417" i="4"/>
  <c r="H415" i="4"/>
  <c r="H414" i="4"/>
  <c r="H413" i="4"/>
  <c r="H412" i="4"/>
  <c r="H411" i="4"/>
  <c r="H410" i="4"/>
  <c r="H409" i="4"/>
  <c r="H408" i="4"/>
  <c r="H407" i="4"/>
  <c r="H406" i="4"/>
  <c r="H405" i="4"/>
  <c r="H404" i="4"/>
  <c r="H403" i="4"/>
  <c r="H402" i="4"/>
  <c r="H400" i="4"/>
  <c r="H399" i="4"/>
  <c r="H398" i="4"/>
  <c r="H397" i="4"/>
  <c r="H396" i="4"/>
  <c r="H395" i="4"/>
  <c r="H394" i="4"/>
  <c r="H393" i="4"/>
  <c r="H392" i="4"/>
  <c r="H390" i="4"/>
  <c r="H389" i="4"/>
  <c r="H388" i="4"/>
  <c r="H387" i="4"/>
  <c r="H386" i="4"/>
  <c r="H385" i="4"/>
  <c r="H384" i="4"/>
  <c r="H383" i="4"/>
  <c r="H382" i="4"/>
  <c r="H381" i="4"/>
  <c r="H380" i="4"/>
  <c r="H379" i="4"/>
  <c r="H419" i="4" s="1"/>
  <c r="I419" i="4" s="1"/>
  <c r="H375" i="4"/>
  <c r="H374" i="4"/>
  <c r="H373" i="4"/>
  <c r="H372" i="4"/>
  <c r="H371" i="4"/>
  <c r="H370" i="4"/>
  <c r="H369" i="4"/>
  <c r="H368" i="4"/>
  <c r="H367" i="4"/>
  <c r="H366" i="4"/>
  <c r="H365" i="4"/>
  <c r="H364" i="4"/>
  <c r="H363" i="4"/>
  <c r="H362" i="4"/>
  <c r="H361" i="4"/>
  <c r="H360" i="4"/>
  <c r="H359" i="4"/>
  <c r="H358" i="4"/>
  <c r="H357" i="4"/>
  <c r="H356" i="4"/>
  <c r="H355" i="4"/>
  <c r="H354" i="4"/>
  <c r="H353" i="4"/>
  <c r="H352" i="4"/>
  <c r="H351" i="4"/>
  <c r="H350" i="4"/>
  <c r="H376" i="4" s="1"/>
  <c r="I376" i="4" s="1"/>
  <c r="H347" i="4"/>
  <c r="H346" i="4"/>
  <c r="H345" i="4"/>
  <c r="H344" i="4"/>
  <c r="H343" i="4"/>
  <c r="H342" i="4"/>
  <c r="H348" i="4" s="1"/>
  <c r="I348" i="4" s="1"/>
  <c r="H339" i="4"/>
  <c r="H338" i="4"/>
  <c r="H337" i="4"/>
  <c r="H336" i="4"/>
  <c r="H335" i="4"/>
  <c r="H334" i="4"/>
  <c r="H333" i="4"/>
  <c r="H332" i="4"/>
  <c r="H331" i="4"/>
  <c r="H330" i="4"/>
  <c r="H329" i="4"/>
  <c r="H340" i="4" s="1"/>
  <c r="I340" i="4" s="1"/>
  <c r="H326" i="4"/>
  <c r="H325" i="4"/>
  <c r="H324" i="4"/>
  <c r="H323" i="4"/>
  <c r="H327" i="4" s="1"/>
  <c r="I327" i="4" s="1"/>
  <c r="H320" i="4"/>
  <c r="H319" i="4"/>
  <c r="H318" i="4"/>
  <c r="H317" i="4"/>
  <c r="H316" i="4"/>
  <c r="H315" i="4"/>
  <c r="H314" i="4"/>
  <c r="H313" i="4"/>
  <c r="H321" i="4" s="1"/>
  <c r="I321" i="4" s="1"/>
  <c r="H310" i="4"/>
  <c r="H309" i="4"/>
  <c r="H308" i="4"/>
  <c r="H307" i="4"/>
  <c r="H306" i="4"/>
  <c r="H305" i="4"/>
  <c r="H304" i="4"/>
  <c r="H311" i="4" s="1"/>
  <c r="I311" i="4" s="1"/>
  <c r="H301" i="4"/>
  <c r="H300" i="4"/>
  <c r="H299" i="4"/>
  <c r="H302" i="4" s="1"/>
  <c r="I302" i="4" s="1"/>
  <c r="H297" i="4"/>
  <c r="I297" i="4" s="1"/>
  <c r="H296" i="4"/>
  <c r="H291" i="4"/>
  <c r="H290" i="4"/>
  <c r="H289" i="4"/>
  <c r="H288" i="4"/>
  <c r="H287" i="4"/>
  <c r="H286" i="4"/>
  <c r="H285" i="4"/>
  <c r="H284" i="4"/>
  <c r="H292" i="4" s="1"/>
  <c r="I292" i="4" s="1"/>
  <c r="H281" i="4"/>
  <c r="H280" i="4"/>
  <c r="H279" i="4"/>
  <c r="H278" i="4"/>
  <c r="H277" i="4"/>
  <c r="H276" i="4"/>
  <c r="H275" i="4"/>
  <c r="H282" i="4" s="1"/>
  <c r="I282" i="4" s="1"/>
  <c r="H272" i="4"/>
  <c r="H271" i="4"/>
  <c r="H270" i="4"/>
  <c r="H269" i="4"/>
  <c r="H273" i="4" s="1"/>
  <c r="I273" i="4" s="1"/>
  <c r="H268" i="4"/>
  <c r="H265" i="4"/>
  <c r="H264" i="4"/>
  <c r="H266" i="4" s="1"/>
  <c r="I266" i="4" s="1"/>
  <c r="H261" i="4"/>
  <c r="H260" i="4"/>
  <c r="H259" i="4"/>
  <c r="H257" i="4"/>
  <c r="H256" i="4"/>
  <c r="H255" i="4"/>
  <c r="H254" i="4"/>
  <c r="H253" i="4"/>
  <c r="H252" i="4"/>
  <c r="H251" i="4"/>
  <c r="H250" i="4"/>
  <c r="H249" i="4"/>
  <c r="H248" i="4"/>
  <c r="H247" i="4"/>
  <c r="H246" i="4"/>
  <c r="H245" i="4"/>
  <c r="H244" i="4"/>
  <c r="H242" i="4"/>
  <c r="H241" i="4"/>
  <c r="H240" i="4"/>
  <c r="H239" i="4"/>
  <c r="H238" i="4"/>
  <c r="H237" i="4"/>
  <c r="H236" i="4"/>
  <c r="H235" i="4"/>
  <c r="H234" i="4"/>
  <c r="H233" i="4"/>
  <c r="H232" i="4"/>
  <c r="H231" i="4"/>
  <c r="H229" i="4"/>
  <c r="H228" i="4"/>
  <c r="H227" i="4"/>
  <c r="H226" i="4"/>
  <c r="H225" i="4"/>
  <c r="H224" i="4"/>
  <c r="H223" i="4"/>
  <c r="H222" i="4"/>
  <c r="H221" i="4"/>
  <c r="H220" i="4"/>
  <c r="H219" i="4"/>
  <c r="H262" i="4" s="1"/>
  <c r="I262" i="4" s="1"/>
  <c r="H215" i="4"/>
  <c r="H214" i="4"/>
  <c r="H213" i="4"/>
  <c r="H212" i="4"/>
  <c r="H211" i="4"/>
  <c r="H210" i="4"/>
  <c r="H209" i="4"/>
  <c r="H208" i="4"/>
  <c r="H207" i="4"/>
  <c r="H206" i="4"/>
  <c r="H205" i="4"/>
  <c r="H204" i="4"/>
  <c r="H203" i="4"/>
  <c r="H202" i="4"/>
  <c r="H201" i="4"/>
  <c r="H200" i="4"/>
  <c r="H199" i="4"/>
  <c r="H198" i="4"/>
  <c r="H197" i="4"/>
  <c r="H196" i="4"/>
  <c r="H195" i="4"/>
  <c r="H194" i="4"/>
  <c r="H193" i="4"/>
  <c r="H192" i="4"/>
  <c r="H191" i="4"/>
  <c r="H216" i="4" s="1"/>
  <c r="I216" i="4" s="1"/>
  <c r="H188" i="4"/>
  <c r="H187" i="4"/>
  <c r="H186" i="4"/>
  <c r="H185" i="4"/>
  <c r="H184" i="4"/>
  <c r="H189" i="4" s="1"/>
  <c r="I189" i="4" s="1"/>
  <c r="H181" i="4"/>
  <c r="H180" i="4"/>
  <c r="H179" i="4"/>
  <c r="H178" i="4"/>
  <c r="H177" i="4"/>
  <c r="H176" i="4"/>
  <c r="H175" i="4"/>
  <c r="H174" i="4"/>
  <c r="H173" i="4"/>
  <c r="H172" i="4"/>
  <c r="H171" i="4"/>
  <c r="H170" i="4"/>
  <c r="H182" i="4" s="1"/>
  <c r="I182" i="4" s="1"/>
  <c r="H167" i="4"/>
  <c r="H166" i="4"/>
  <c r="H165" i="4"/>
  <c r="H164" i="4"/>
  <c r="H168" i="4" s="1"/>
  <c r="I168" i="4" s="1"/>
  <c r="H161" i="4"/>
  <c r="H160" i="4"/>
  <c r="H159" i="4"/>
  <c r="H158" i="4"/>
  <c r="H157" i="4"/>
  <c r="H156" i="4"/>
  <c r="H155" i="4"/>
  <c r="H154" i="4"/>
  <c r="H162" i="4" s="1"/>
  <c r="I162" i="4" s="1"/>
  <c r="H151" i="4"/>
  <c r="H150" i="4"/>
  <c r="H149" i="4"/>
  <c r="H148" i="4"/>
  <c r="H147" i="4"/>
  <c r="H146" i="4"/>
  <c r="H145" i="4"/>
  <c r="H144" i="4"/>
  <c r="H152" i="4" s="1"/>
  <c r="I152" i="4" s="1"/>
  <c r="H142" i="4"/>
  <c r="I142" i="4" s="1"/>
  <c r="H141" i="4"/>
  <c r="H140" i="4"/>
  <c r="H139" i="4"/>
  <c r="H136" i="4"/>
  <c r="H137" i="4" s="1"/>
  <c r="H131" i="4"/>
  <c r="H130" i="4"/>
  <c r="H129" i="4"/>
  <c r="H128" i="4"/>
  <c r="H132" i="4" s="1"/>
  <c r="H125" i="4"/>
  <c r="H124" i="4"/>
  <c r="H123" i="4"/>
  <c r="H122" i="4"/>
  <c r="H126" i="4" s="1"/>
  <c r="I126" i="4" s="1"/>
  <c r="H119" i="4"/>
  <c r="H118" i="4"/>
  <c r="H117" i="4"/>
  <c r="H116" i="4"/>
  <c r="H120" i="4" s="1"/>
  <c r="I120" i="4" s="1"/>
  <c r="H113" i="4"/>
  <c r="H112" i="4"/>
  <c r="H111" i="4"/>
  <c r="H110" i="4"/>
  <c r="H114" i="4" s="1"/>
  <c r="H109" i="4"/>
  <c r="H108" i="4"/>
  <c r="H105" i="4"/>
  <c r="H104" i="4"/>
  <c r="H103" i="4"/>
  <c r="H102" i="4"/>
  <c r="H100" i="4"/>
  <c r="H98" i="4"/>
  <c r="H97" i="4"/>
  <c r="H95" i="4"/>
  <c r="H106" i="4" s="1"/>
  <c r="H94" i="4"/>
  <c r="H93" i="4"/>
  <c r="H89" i="4"/>
  <c r="H88" i="4"/>
  <c r="H87" i="4"/>
  <c r="H86" i="4"/>
  <c r="H90" i="4" s="1"/>
  <c r="I90" i="4" s="1"/>
  <c r="H85" i="4"/>
  <c r="H84" i="4"/>
  <c r="H82" i="4"/>
  <c r="I82" i="4" s="1"/>
  <c r="H81" i="4"/>
  <c r="H78" i="4"/>
  <c r="H77" i="4"/>
  <c r="H79" i="4" s="1"/>
  <c r="I79" i="4" s="1"/>
  <c r="H74" i="4"/>
  <c r="H73" i="4"/>
  <c r="H75" i="4" s="1"/>
  <c r="I75" i="4" s="1"/>
  <c r="H70" i="4"/>
  <c r="H69" i="4"/>
  <c r="H68" i="4"/>
  <c r="H67" i="4"/>
  <c r="H66" i="4"/>
  <c r="H65" i="4"/>
  <c r="H64" i="4"/>
  <c r="H63" i="4"/>
  <c r="H62" i="4"/>
  <c r="H61" i="4"/>
  <c r="H71" i="4" s="1"/>
  <c r="I71" i="4" s="1"/>
  <c r="H58" i="4"/>
  <c r="H57" i="4"/>
  <c r="H56" i="4"/>
  <c r="H55" i="4"/>
  <c r="H54" i="4"/>
  <c r="H53" i="4"/>
  <c r="H52" i="4"/>
  <c r="H59" i="4" s="1"/>
  <c r="I59" i="4" s="1"/>
  <c r="H50" i="4"/>
  <c r="I50" i="4" s="1"/>
  <c r="H49" i="4"/>
  <c r="H48" i="4"/>
  <c r="H47" i="4"/>
  <c r="H42" i="4"/>
  <c r="H41" i="4"/>
  <c r="H43" i="4" s="1"/>
  <c r="I43" i="4" s="1"/>
  <c r="H38" i="4"/>
  <c r="H37" i="4"/>
  <c r="H39" i="4" s="1"/>
  <c r="I39" i="4" s="1"/>
  <c r="H34" i="4"/>
  <c r="H33" i="4"/>
  <c r="H32" i="4"/>
  <c r="H31" i="4"/>
  <c r="H30" i="4"/>
  <c r="H29" i="4"/>
  <c r="H35" i="4" s="1"/>
  <c r="I35" i="4" s="1"/>
  <c r="H26" i="4"/>
  <c r="H25" i="4"/>
  <c r="H24" i="4"/>
  <c r="H23" i="4"/>
  <c r="H22" i="4"/>
  <c r="H21" i="4"/>
  <c r="H20" i="4"/>
  <c r="H19" i="4"/>
  <c r="H27" i="4" s="1"/>
  <c r="I27" i="4" s="1"/>
  <c r="H16" i="4"/>
  <c r="H15" i="4"/>
  <c r="H14" i="4"/>
  <c r="H13" i="4"/>
  <c r="H17" i="4" s="1"/>
  <c r="I456" i="4" l="1"/>
  <c r="H604" i="4"/>
  <c r="I604" i="4" s="1"/>
  <c r="I114" i="4"/>
  <c r="I132" i="4"/>
  <c r="J191" i="4"/>
  <c r="I137" i="4"/>
  <c r="H293" i="4"/>
  <c r="I293" i="4" s="1"/>
  <c r="H745" i="4"/>
  <c r="I745" i="4" s="1"/>
  <c r="I608" i="4"/>
  <c r="H44" i="4"/>
  <c r="I17" i="4"/>
  <c r="I106" i="4"/>
  <c r="H133" i="4"/>
  <c r="I133" i="4" s="1"/>
  <c r="H452" i="4"/>
  <c r="I452" i="4" s="1"/>
  <c r="H747" i="4" l="1"/>
  <c r="I44" i="4"/>
  <c r="J8" i="4" l="1"/>
  <c r="I747" i="4"/>
</calcChain>
</file>

<file path=xl/sharedStrings.xml><?xml version="1.0" encoding="utf-8"?>
<sst xmlns="http://schemas.openxmlformats.org/spreadsheetml/2006/main" count="2376" uniqueCount="1035">
  <si>
    <t>ITEM</t>
  </si>
  <si>
    <t>SERVIÇOS</t>
  </si>
  <si>
    <t>UNID.</t>
  </si>
  <si>
    <t>QUANT.</t>
  </si>
  <si>
    <t>R$ UNIT.</t>
  </si>
  <si>
    <t>R$ TOTAL</t>
  </si>
  <si>
    <t>MOVIMENTO DE TERRA</t>
  </si>
  <si>
    <t>COBERTURA</t>
  </si>
  <si>
    <t>CODIGO</t>
  </si>
  <si>
    <t>SINAP</t>
  </si>
  <si>
    <t>S/ BDI</t>
  </si>
  <si>
    <t>C/ BDI</t>
  </si>
  <si>
    <t>PAREDES E PAINEIS</t>
  </si>
  <si>
    <t>REVESTIMENTO</t>
  </si>
  <si>
    <t>PINTURA</t>
  </si>
  <si>
    <t>FORRO</t>
  </si>
  <si>
    <t xml:space="preserve">PLANILHA ORÇAMENTARIA </t>
  </si>
  <si>
    <t>PREFEITURA MUNICIPAL DE BOM JESUS DA LAPA - BA</t>
  </si>
  <si>
    <t>RESP. TECNICO: Yuri de Brito Neves  CAU A 36.059-7</t>
  </si>
  <si>
    <t xml:space="preserve">CONTRATO: Nº  – </t>
  </si>
  <si>
    <t xml:space="preserve">RRT Orçamento: </t>
  </si>
  <si>
    <t>m2</t>
  </si>
  <si>
    <t>m3</t>
  </si>
  <si>
    <t>escada tipo marinheiro em aco ca-50 9,52mm incluso pintura com fundo anticorrosivo tipo zarcao</t>
  </si>
  <si>
    <t>ESQUADRIA</t>
  </si>
  <si>
    <t>1.1</t>
  </si>
  <si>
    <t>1.2</t>
  </si>
  <si>
    <t>1.3</t>
  </si>
  <si>
    <t>1.4</t>
  </si>
  <si>
    <t>1.5</t>
  </si>
  <si>
    <t>SERVIÇOS PRELIMINARES</t>
  </si>
  <si>
    <t>2.1</t>
  </si>
  <si>
    <t>2.2</t>
  </si>
  <si>
    <t>2.3</t>
  </si>
  <si>
    <t>2.4</t>
  </si>
  <si>
    <t>2.5</t>
  </si>
  <si>
    <t>2.6</t>
  </si>
  <si>
    <t>2.7</t>
  </si>
  <si>
    <t>2.8</t>
  </si>
  <si>
    <t>2.9</t>
  </si>
  <si>
    <t>2.10</t>
  </si>
  <si>
    <t>2.11</t>
  </si>
  <si>
    <t>2.12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</si>
  <si>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</si>
  <si>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</si>
  <si>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</si>
  <si>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</si>
  <si>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</si>
  <si>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</si>
  <si>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</si>
  <si>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</si>
  <si>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</si>
  <si>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3.10</t>
  </si>
  <si>
    <t>3.11</t>
  </si>
  <si>
    <t>3.12</t>
  </si>
  <si>
    <t>3.13</t>
  </si>
  <si>
    <t>3.14</t>
  </si>
  <si>
    <t>3.15</t>
  </si>
  <si>
    <t>3.16</t>
  </si>
  <si>
    <t>3.17</t>
  </si>
  <si>
    <t>3.18</t>
  </si>
  <si>
    <t>3.19</t>
  </si>
  <si>
    <t>3.20</t>
  </si>
  <si>
    <t>3.21</t>
  </si>
  <si>
    <t>3.22</t>
  </si>
  <si>
    <t>3.23</t>
  </si>
  <si>
    <t>3.24</t>
  </si>
  <si>
    <t>3.25</t>
  </si>
  <si>
    <t>3.26</t>
  </si>
  <si>
    <t>3.27</t>
  </si>
  <si>
    <t>3.28</t>
  </si>
  <si>
    <t>4.1</t>
  </si>
  <si>
    <t>4.2</t>
  </si>
  <si>
    <t>4.3</t>
  </si>
  <si>
    <t>4.4</t>
  </si>
  <si>
    <t>4.5</t>
  </si>
  <si>
    <t>4.6</t>
  </si>
  <si>
    <t>4.7</t>
  </si>
  <si>
    <t>4.8</t>
  </si>
  <si>
    <t>4.9</t>
  </si>
  <si>
    <t>4.10</t>
  </si>
  <si>
    <t>4.11</t>
  </si>
  <si>
    <t>4.12</t>
  </si>
  <si>
    <t>4.13</t>
  </si>
  <si>
    <t>4.14</t>
  </si>
  <si>
    <t>5.1</t>
  </si>
  <si>
    <t>5.2</t>
  </si>
  <si>
    <t>5.3</t>
  </si>
  <si>
    <t>5.4</t>
  </si>
  <si>
    <t>5.5</t>
  </si>
  <si>
    <t>5.6</t>
  </si>
  <si>
    <t>5.7</t>
  </si>
  <si>
    <t>5.8</t>
  </si>
  <si>
    <t>5.9</t>
  </si>
  <si>
    <t>5.10</t>
  </si>
  <si>
    <t>5.11</t>
  </si>
  <si>
    <t>5.12</t>
  </si>
  <si>
    <t>5.13</t>
  </si>
  <si>
    <t>6.1</t>
  </si>
  <si>
    <t>6.2</t>
  </si>
  <si>
    <t>6.3</t>
  </si>
  <si>
    <t>6.4</t>
  </si>
  <si>
    <t>6.5</t>
  </si>
  <si>
    <t>6.6</t>
  </si>
  <si>
    <t>6.7</t>
  </si>
  <si>
    <t>6.8</t>
  </si>
  <si>
    <t>6.9</t>
  </si>
  <si>
    <t>6.10</t>
  </si>
  <si>
    <t>6.11</t>
  </si>
  <si>
    <t>6.12</t>
  </si>
  <si>
    <t>6.13</t>
  </si>
  <si>
    <t>74136/02</t>
  </si>
  <si>
    <t>74072/03</t>
  </si>
  <si>
    <t>PROP.:</t>
  </si>
  <si>
    <t>IMPERMEABILIZACAO</t>
  </si>
  <si>
    <t>INSTALACAO HIDRO-SANITARIA</t>
  </si>
  <si>
    <t>Hidraulica</t>
  </si>
  <si>
    <t>Sanitaria</t>
  </si>
  <si>
    <t>Peças e acessorios</t>
  </si>
  <si>
    <t>PISO/ PAVIMENTAÇÃO</t>
  </si>
  <si>
    <t>INSTALACAO ELETRICA</t>
  </si>
  <si>
    <t>M2</t>
  </si>
  <si>
    <t>M3</t>
  </si>
  <si>
    <t>79482</t>
  </si>
  <si>
    <t>aterro com areia com adensamento hidraulico</t>
  </si>
  <si>
    <t>96995</t>
  </si>
  <si>
    <t>INFRA-ESTRUTURA</t>
  </si>
  <si>
    <t>96536</t>
  </si>
  <si>
    <t>96543</t>
  </si>
  <si>
    <t>KG</t>
  </si>
  <si>
    <t>96545</t>
  </si>
  <si>
    <t>96546</t>
  </si>
  <si>
    <t>94965</t>
  </si>
  <si>
    <t>concreto fck = 25mpa, traço 1:2,3:2,7 (cimento/ areia média/ brita 1)  - preparo mecânico com betoneira 400 l. af_07/2016</t>
  </si>
  <si>
    <t>92873</t>
  </si>
  <si>
    <t>SUPRA-ESTRUTURA</t>
  </si>
  <si>
    <t>92263</t>
  </si>
  <si>
    <t>92265</t>
  </si>
  <si>
    <t>92775</t>
  </si>
  <si>
    <t>92778</t>
  </si>
  <si>
    <t>92779</t>
  </si>
  <si>
    <t>74202/2</t>
  </si>
  <si>
    <t>laje pre-moldada p/piso, sobrecarga 200kg/m2, vaos ate 3,50m/e=8cm, c/lajotas e cap.c/conc fck=20mpa, 4cm, inter-eixo 38cm, c/escoramento (reapr.3x) e ferragem negativa</t>
  </si>
  <si>
    <t>87477</t>
  </si>
  <si>
    <t>alvenaria de vedação de blocos cerâmicos furados na vertical de 9x19x39cm (espessura 9cm) de paredes com área líquida maior ou igual a 6m² sem vãos e argamassa de assentamento com preparo em betoneira. af_06/2014</t>
  </si>
  <si>
    <t>UN</t>
  </si>
  <si>
    <t>91338</t>
  </si>
  <si>
    <t>72119</t>
  </si>
  <si>
    <t>vidro temperado incolor, espessura 8mm, fornecimento e instalacao, inclusive massa para vedacao</t>
  </si>
  <si>
    <t>M</t>
  </si>
  <si>
    <t>94231</t>
  </si>
  <si>
    <t>94227</t>
  </si>
  <si>
    <t>74131/6</t>
  </si>
  <si>
    <t>quadro de distribuicao de energia de embutir, em chapa metalica, para 32 disjuntores termomagneticos monopolares, com barramento trifasico e neutro, fornecimento e instalacao</t>
  </si>
  <si>
    <t>93669</t>
  </si>
  <si>
    <t>74130/5</t>
  </si>
  <si>
    <t>disjuntor termomagnetico tripolar padrao nema (americano) 60 a 100a 240v, fornecimento e instalacao</t>
  </si>
  <si>
    <t>91854</t>
  </si>
  <si>
    <t>91867</t>
  </si>
  <si>
    <t>91868</t>
  </si>
  <si>
    <t>91926</t>
  </si>
  <si>
    <t>91928</t>
  </si>
  <si>
    <t>91930</t>
  </si>
  <si>
    <t>91932</t>
  </si>
  <si>
    <t>91936</t>
  </si>
  <si>
    <t>91939</t>
  </si>
  <si>
    <t>91941</t>
  </si>
  <si>
    <t>91940</t>
  </si>
  <si>
    <t>91953</t>
  </si>
  <si>
    <t>91967</t>
  </si>
  <si>
    <t>91993</t>
  </si>
  <si>
    <t>92000</t>
  </si>
  <si>
    <t>91996</t>
  </si>
  <si>
    <t>97585</t>
  </si>
  <si>
    <t>97586</t>
  </si>
  <si>
    <t>96986</t>
  </si>
  <si>
    <t>89356</t>
  </si>
  <si>
    <t>89403</t>
  </si>
  <si>
    <t>89448</t>
  </si>
  <si>
    <t>89449</t>
  </si>
  <si>
    <t>94492</t>
  </si>
  <si>
    <t>89987</t>
  </si>
  <si>
    <t>89711</t>
  </si>
  <si>
    <t>89712</t>
  </si>
  <si>
    <t>89713</t>
  </si>
  <si>
    <t>89714</t>
  </si>
  <si>
    <t>89708</t>
  </si>
  <si>
    <t>74166/1</t>
  </si>
  <si>
    <t>caixa de inspeção em concreto pré-moldado dn 60cm com tampa h= 60cm - fornecimento e instalacao</t>
  </si>
  <si>
    <t>86883</t>
  </si>
  <si>
    <t>95471</t>
  </si>
  <si>
    <t>95544</t>
  </si>
  <si>
    <t>95547</t>
  </si>
  <si>
    <t>assento plastico, universal, branco, para vaso sanitario, tipo convencional</t>
  </si>
  <si>
    <t>barra de apoio, reta, fixa, em aço inox, l=90cm, d=1 1/2"</t>
  </si>
  <si>
    <t>Agua Pluvial</t>
  </si>
  <si>
    <t>orse/02066</t>
  </si>
  <si>
    <t>orse/02390</t>
  </si>
  <si>
    <t>89578</t>
  </si>
  <si>
    <t>74106/1</t>
  </si>
  <si>
    <t>impermeabilizacao de estruturas enterradas, com tinta asfaltica, duas demaos.</t>
  </si>
  <si>
    <t>94962</t>
  </si>
  <si>
    <t>87298</t>
  </si>
  <si>
    <t>soleira em granito cinza andorinha, l = 15 cm, e = 2 cm</t>
  </si>
  <si>
    <t>orse/02266</t>
  </si>
  <si>
    <t>87894</t>
  </si>
  <si>
    <t>87529</t>
  </si>
  <si>
    <t>87531</t>
  </si>
  <si>
    <t>87272</t>
  </si>
  <si>
    <t xml:space="preserve">corrimão em madeira para fixação em parede </t>
  </si>
  <si>
    <t>orse/01775</t>
  </si>
  <si>
    <t>88485</t>
  </si>
  <si>
    <t>88497</t>
  </si>
  <si>
    <t>88496</t>
  </si>
  <si>
    <t>96135</t>
  </si>
  <si>
    <t>88489</t>
  </si>
  <si>
    <t>88488</t>
  </si>
  <si>
    <t>TOTAL GERAL</t>
  </si>
  <si>
    <t>DATA: agosto de 2018</t>
  </si>
  <si>
    <t xml:space="preserve">armação de bloco, viga baldrame e sapata utilizando aço ca-60 de 5 mm - montagem. </t>
  </si>
  <si>
    <t xml:space="preserve">armação de bloco, viga baldrame ou sapata utilizando aço ca-50 de 8 mm - montagem. </t>
  </si>
  <si>
    <t xml:space="preserve">armação de bloco, viga baldrame ou sapata utilizando aço ca-50 de 10 mm - montagem. </t>
  </si>
  <si>
    <t xml:space="preserve">armação de bloco, viga baldrame ou sapata utilizando aço ca-50 de 12.5 mm - montagem. </t>
  </si>
  <si>
    <t>fabricação de fôrma para pilares e estruturas similares, em chapa de madeira compensada resinada, e = 17 mm.</t>
  </si>
  <si>
    <t xml:space="preserve">fabricação de fôrma para vigas, em chapa de madeira compensada resinada, e = 17 mm. </t>
  </si>
  <si>
    <t xml:space="preserve">armação de pilar ou viga de uma estrutura convencional de concreto armado em uma edificação térrea ou sobrado utilizando aço ca-60 de 5,0 mm - montagem. </t>
  </si>
  <si>
    <t xml:space="preserve">armação de pilar ou viga de uma estrutura convencional de concreto armado em uma edificação térrea ou sobrado utilizando aço ca-50 de 10,0 mm - montagem. </t>
  </si>
  <si>
    <t xml:space="preserve">armação de pilar ou viga de uma estrutura convencional de concreto armado em uma edificação térrea ou sobrado utilizando aço ca-50 de 12,5 mm - montagem. </t>
  </si>
  <si>
    <t xml:space="preserve">lançamento com uso de baldes, adensamento e acabamento de concreto em estruturas. </t>
  </si>
  <si>
    <t>cobogo de concreto (elemento vazado), 7x50x50cm, assentado com argamassa traco 1:4 (cimento e areia)</t>
  </si>
  <si>
    <t>73937/01</t>
  </si>
  <si>
    <t xml:space="preserve">Kit de porta de madeira para pintura, semi-oca (leve ou média), padrão médio, 60x210cm, espessura de 3,5cm, itens inclusos: dobradiças, montagem e instalação do batente, fechadura com execução do furo - fornecimento e instalação. </t>
  </si>
  <si>
    <t xml:space="preserve">Kit de porta de madeira para pintura, semi-oca (leve ou média), padrão médio, 80x210cm, espessura de 3,5cm, itens inclusos: dobradiças, montagem e instalação do batente, fechadura com execução do furo - fornecimento e instalação. </t>
  </si>
  <si>
    <t xml:space="preserve">Kit de porta de madeira para pintura, semi-oca (leve ou média), padrão médio, 90x210cm, espessura de 3,5cm, itens inclusos: dobradiças, montagem e instalação do batente, fechadura com execução do furo - fornecimento e instalação. </t>
  </si>
  <si>
    <t xml:space="preserve">porta de alumínio de abrir com lambri, com guarnição, fixação com parafusos - fornecimento e instalação. </t>
  </si>
  <si>
    <t>guarda-corpo em tubo de aco galvanizado 1 1/2"</t>
  </si>
  <si>
    <t>73631</t>
  </si>
  <si>
    <t>72118</t>
  </si>
  <si>
    <t>Vidro temperado incolor, espessura 6mm, fornecimento e instalacao, inclusive massa para vedacao</t>
  </si>
  <si>
    <t xml:space="preserve">trama de madeira composta por terças para telhados de até 2 águas para telha ondulada de fibrocimento, metálica, plástica ou termoacústica, incluso transporte vertical. </t>
  </si>
  <si>
    <t xml:space="preserve">telhamento com telha ondulada de fibrocimento e = 6 mm, com recobrimento lateral de 1 1/4 de onda para telhado com inclinação máxima de 10°, com até 2 águas, incluso içamento. </t>
  </si>
  <si>
    <t xml:space="preserve">cumeeira para telha de fibrocimento ondulada e = 6 mm, incluso acessórios de fixação e içamento. </t>
  </si>
  <si>
    <t xml:space="preserve">rufo em chapa de aço galvanizado número 24, corte de 25 cm, incluso transporte vertical. </t>
  </si>
  <si>
    <t xml:space="preserve">calha em chapa de aço galvanizado número 24, desenvolvimento de 33 cm, incluso transporte vertical. </t>
  </si>
  <si>
    <t xml:space="preserve">disjuntor tripolar tipo din, corrente nominal de 20a - fornecimento e instalação. </t>
  </si>
  <si>
    <t xml:space="preserve">eletroduto rígido roscável, pvc, dn 40 mm (1 1/4"), para circuitos terminais, instalado em laje - fornecimento e instalação. </t>
  </si>
  <si>
    <t>91869</t>
  </si>
  <si>
    <t xml:space="preserve">eletroduto rígido roscável, pvc, dn 50 mm (1 1/2") - fornecimento e instalação. </t>
  </si>
  <si>
    <t>93008</t>
  </si>
  <si>
    <t xml:space="preserve">eletroduto flexível corrugado, pvc, dn 25 mm (3/4"), para circuitos terminais, instalado em parede - fornecimento e instalação. </t>
  </si>
  <si>
    <t xml:space="preserve">eletroduto rígido roscável, pvc, dn 25 mm (3/4"), para circuitos terminais, instalado em laje - fornecimento e instalação. </t>
  </si>
  <si>
    <t xml:space="preserve">eletroduto rígido roscável, pvc, dn 32 mm (1"), para circuitos terminais, instalado em laje - fornecimento e instalação. </t>
  </si>
  <si>
    <t xml:space="preserve">cabo de cobre flexível isolado, 2,5 mm², anti-chama 450/750 v, para circuitos terminais - fornecimento e instalação. </t>
  </si>
  <si>
    <t xml:space="preserve">cabo de cobre flexível isolado, 4 mm², anti-chama 450/750 v, para circuitos terminais - fornecimento e instalação. </t>
  </si>
  <si>
    <t xml:space="preserve">cabo de cobre flexível isolado, 6 mm², anti-chama 450/750 v, para circuitos terminais - fornecimento e instalação. </t>
  </si>
  <si>
    <t xml:space="preserve">cabo de cobre flexível isolado, 10 mm², anti-chama 450/750 v, para circuitos terminais - fornecimento e instalação. </t>
  </si>
  <si>
    <t xml:space="preserve">caixa octogonal 4" x 4", pvc, instalada em laje - fornecimento e instalação. </t>
  </si>
  <si>
    <t xml:space="preserve">interruptor simples (2 módulos), 10a/250v, incluindo suporte e placa - fornecimento e instalação. </t>
  </si>
  <si>
    <t>91959</t>
  </si>
  <si>
    <t xml:space="preserve">caixa retangular 4" x 2" alta (2,00 m do piso), pvc, instalada em parede - fornecimento e instalação. </t>
  </si>
  <si>
    <t xml:space="preserve">caixa retangular 4" x 2" média (1,30 m do piso), pvc, instalada em parede - fornecimento e instalação. </t>
  </si>
  <si>
    <t xml:space="preserve">caixa retangular 4" x 2" baixa (0,30 m do piso), pvc, instalada em parede - fornecimento e instalação. </t>
  </si>
  <si>
    <t xml:space="preserve">interruptor simples (1 módulo), 10a/250v, incluindo suporte e placa - fornecimento e instalação. </t>
  </si>
  <si>
    <t xml:space="preserve">interruptor simples (3 módulos), 10a/250v, incluindo suporte e placa - fornecimento e instalação. </t>
  </si>
  <si>
    <t xml:space="preserve">tomada baixa de embutir (1 módulo), 2p+t 10 a, incluindo suporte e placa - fornecimento e instalação. </t>
  </si>
  <si>
    <t xml:space="preserve">tomada média de embutir (1 módulo), 2p+t 10 a, incluindo suporte e placa - fornecimento e instalação. </t>
  </si>
  <si>
    <t xml:space="preserve">tomada alta de embutir (1 módulo), 2p+t 20 a, incluindo suporte e placa - fornecimento e instalação. </t>
  </si>
  <si>
    <t xml:space="preserve">luminária tipo calha, de sobrepor, com 2 lâmpadas tubulares de 18 w - fornecimento e instalação. </t>
  </si>
  <si>
    <t xml:space="preserve">luminária tipo calha, de sobrepor, com 2 lâmpadas tubulares de 36 w - fornecimento e instalação. </t>
  </si>
  <si>
    <t xml:space="preserve">haste de aterramento 3/4  para spda - fornecimento e instalação. </t>
  </si>
  <si>
    <t>reservatorio de 2.000 litros</t>
  </si>
  <si>
    <t xml:space="preserve">adaptador com flange e anel de vedação, pvc, soldável, dn 50 mm x 1 1/2 , instalado em reservação de água de edificação que possua reservatório de fibra/fibrocimento fornecimento e instalação. </t>
  </si>
  <si>
    <t xml:space="preserve">torneira de boia, roscável, 1/2 , fornecida e instalada em reservação de água. </t>
  </si>
  <si>
    <t xml:space="preserve">tubo, pvc, soldável, dn 25mm, instalado em ramal ou sub-ramal de água - fornecimento e instalação. </t>
  </si>
  <si>
    <t xml:space="preserve">tubo, pvc, soldável, dn 32mm, instalado em ramal de distribuição de água - fornecimento e instalação. </t>
  </si>
  <si>
    <t>tubo, pvc, soldável, dn 40mm, instalado em prumada de água - fornecimento e instalação.</t>
  </si>
  <si>
    <t xml:space="preserve">tubo, pvc, soldável, dn 50mm, instalado em prumada de água - fornecimento e instalação. </t>
  </si>
  <si>
    <t>94489</t>
  </si>
  <si>
    <t>engate flexível em plástico branco, 1/2" x 40cm - fornecimento e instalação</t>
  </si>
  <si>
    <t xml:space="preserve">registro de esfera, pvc, soldável, dn  25 mm, instalado em reservação de água de edificação que possua reservatório de fibra/fibrocimento   fornecimento e instalação. </t>
  </si>
  <si>
    <t xml:space="preserve">registro de esfera, pvc, soldável, dn  50 mm, instalado em reservação de água de edificação que possua reservatório de fibra/fibrocimento   fornecimento e instalação. </t>
  </si>
  <si>
    <t xml:space="preserve">registro de gaveta bruto, latão, roscável, 3/4", com acabamento e canopla cromados. fornecido e instalado em ramal de água. </t>
  </si>
  <si>
    <t xml:space="preserve">ralo sifonado, pvc, dn 100 x 40 mm, junta soldável, fornecido e instalado em ramal de descarga ou em ramal de esgoto sanitário. </t>
  </si>
  <si>
    <t>89709</t>
  </si>
  <si>
    <t xml:space="preserve">ralo seco, pvc, dn 100 x 40 mm, junta soldável, fornecido e instalado em ramal de descarga ou em ramal de esgoto sanitário. </t>
  </si>
  <si>
    <t>89710</t>
  </si>
  <si>
    <t xml:space="preserve">sifão do tipo garrafa/copo em pvc 1.1/4 x 1.1/2" - fornecimento e instalação. </t>
  </si>
  <si>
    <t>86882</t>
  </si>
  <si>
    <t>98083</t>
  </si>
  <si>
    <t xml:space="preserve">tanque séptico retangular, em alvenaria com blocos de concreto, dimensões internas: 1,2 x 2,4 x 1,6 m, volume útil: 3456 l (para 13 contribuintes). </t>
  </si>
  <si>
    <t>98094</t>
  </si>
  <si>
    <t xml:space="preserve">sumidouro retangular, em alvenaria com blocos de concreto, dimensões internas: 0,8 x 1,4 x 3,0 m, área de infiltração: 13,2 m² (para 5 contribuintes). </t>
  </si>
  <si>
    <t xml:space="preserve">Cuba de embutir oval em louça branca, 35 x 50cm ou equivalente - fornecimento e instalação. </t>
  </si>
  <si>
    <t xml:space="preserve">cuba de embutir de aço inoxidável média - fornecimento e instalação. </t>
  </si>
  <si>
    <t>lavatório louça branca com coluna, 45 x 55cm ou equivalente, padrão médio - fornecimento e instalação</t>
  </si>
  <si>
    <t>86912</t>
  </si>
  <si>
    <t xml:space="preserve">Torneira cromada longa, de parede, 1/2" ou 3/4", para pia de cozinha, padrão médio - fornecimento e instalação. </t>
  </si>
  <si>
    <t>86915</t>
  </si>
  <si>
    <t xml:space="preserve">Torneira cromada de mesa, 1/2" ou 3/4", para lavatório, padrão médio - fornecimento e instalação. </t>
  </si>
  <si>
    <t>86888</t>
  </si>
  <si>
    <t xml:space="preserve">Vaso sanitário sifonado com caixa acoplada louça branca - fornecimento e instalação. </t>
  </si>
  <si>
    <t xml:space="preserve">vaso sanitario sifonado convencional para pcd sem furo frontal com  louça branca sem assento -  fornecimento e instalação. </t>
  </si>
  <si>
    <t xml:space="preserve">papeleira de parede em metal cromado sem tampa, incluso fixação. </t>
  </si>
  <si>
    <t xml:space="preserve">saboneteira plastica tipo dispenser para sabonete liquido com reservatorio 800 a 1500 ml, incluso fixação. </t>
  </si>
  <si>
    <t xml:space="preserve">tubo pvc, série r, água pluvial, dn 100 mm, fornecido e instalado em condutores verticais de águas pluviais. </t>
  </si>
  <si>
    <t xml:space="preserve">tubo pvc, série r, água pluvial, dn 50 mm, fornecido e instalado em ramal de encaminhamento. </t>
  </si>
  <si>
    <t xml:space="preserve">impermeabilização de superfície com manta asfáltica, uma camada, inclusive aplicação de primer asfáltico, e=3mm. </t>
  </si>
  <si>
    <t>98546</t>
  </si>
  <si>
    <t xml:space="preserve">concreto magro para lastro, traço 1:4,5:4,5 (cimento/ areia média/ brita 1)  - preparo mecânico com betoneira 400 l. </t>
  </si>
  <si>
    <t xml:space="preserve">argamassa traço 1:3 (cimento e areia média) para contrapiso, preparo mecânico com betoneira 400 l. </t>
  </si>
  <si>
    <t>84191</t>
  </si>
  <si>
    <t>Piso em granilite, marmorite ou granitina espessura 8 mm, incluso juntas de dilatacao plasticas</t>
  </si>
  <si>
    <t>87243</t>
  </si>
  <si>
    <t xml:space="preserve">revestimento cerâmico para paredes externas em pastilhas de porcelana 5 x 5 cm (placas de 30 x 30 cm), alinhadas a prumo, aplicado em panos sem vãos. </t>
  </si>
  <si>
    <t xml:space="preserve">chapisco aplicado em alvenaria (sem presença de vãos) e estruturas de concreto de fachada, com colher de pedreiro.  argamassa traço 1:3 com preparo em betoneira 400l. </t>
  </si>
  <si>
    <t xml:space="preserve">massa única, para recebimento de pintura, em argamassa traço 1:2:8, preparo mecânico com betoneira 400l, aplicada manualmente em faces internas de paredes, espessura de 20mm, com execução de taliscas. </t>
  </si>
  <si>
    <t xml:space="preserve">emboço, para recebimento de cerâmica, em argamassa traço 1:2:8, preparo mecânico com betoneira 400l, aplicado manualmente em faces internas de paredes, para ambiente com área entre 5m2 e 10m2, espessura de 20mm, com execução de taliscas. </t>
  </si>
  <si>
    <t xml:space="preserve">revestimento cerâmico para paredes internas com placas tipo esmaltada extra  de dimensões 33x45 cm aplicadas em ambientes de área menor que 5 m² na altura inteira das paredes. </t>
  </si>
  <si>
    <t xml:space="preserve">aplicação de fundo selador acrílico em paredes, uma demão. </t>
  </si>
  <si>
    <t xml:space="preserve">aplicação e lixamento de massa látex em paredes, duas demãos. </t>
  </si>
  <si>
    <t xml:space="preserve">aplicação e lixamento de massa látex em teto, duas demãos. </t>
  </si>
  <si>
    <t>aplicação manual de massa acrílica em paredes externas de casas, duas demãos.</t>
  </si>
  <si>
    <t>73924/3</t>
  </si>
  <si>
    <t>Pintura esmalte fosco, duas demaos, sobre superficie metalica</t>
  </si>
  <si>
    <t>BLOCO DE AULAS</t>
  </si>
  <si>
    <t xml:space="preserve"> Locação de construção de edificação entre 200 e 1000 m2, inclusive execução de gabarito de madeira</t>
  </si>
  <si>
    <t>04176/orse</t>
  </si>
  <si>
    <t>024,97/orse</t>
  </si>
  <si>
    <t>Escavação manual de vala ou cava em material de 1ª categoria, profundidade até 1,50m</t>
  </si>
  <si>
    <t xml:space="preserve">reaterro manual apiloado com soquete. </t>
  </si>
  <si>
    <t xml:space="preserve">fabricação, montagem e desmontagem de fôrma para viga baldrame, em madeira serrada, e=25 mm, 4 utilizações. </t>
  </si>
  <si>
    <t>concreto fck = 25mpa, traço 1:2,3:2,7 (cimento/ areia média/ brita 1)  - preparo mecânico com betoneira 400 l.</t>
  </si>
  <si>
    <t>lançamento com uso de baldes, adensamento e acabamento de concreto em estruturas.</t>
  </si>
  <si>
    <t>Divisória em compensado naval 20mm, fixada sobre estrutura metálica</t>
  </si>
  <si>
    <t>04345/orse</t>
  </si>
  <si>
    <t>04304/orse</t>
  </si>
  <si>
    <t>Divisória em granito preto e = 2cm, inclusive montagem com ferragens</t>
  </si>
  <si>
    <t>09565/orse</t>
  </si>
  <si>
    <t xml:space="preserve"> Painel em vidro temperado 10mm, cor verde, inclusive ferragens e acessórios e instalação</t>
  </si>
  <si>
    <t xml:space="preserve">tubo pvc, serie normal, esgoto predial, dn 40 mm, fornecido e instalado em ramal de descarga ou ramal de esgoto sanitário. </t>
  </si>
  <si>
    <t xml:space="preserve">tubo pvc, serie normal, esgoto predial, dn 50 mm, fornecido e instalado em ramal de descarga ou ramal de esgoto sanitário. </t>
  </si>
  <si>
    <t xml:space="preserve">tubo pvc, serie normal, esgoto predial, dn 75 mm, fornecido e instalado em ramal de descarga ou ramal de esgoto sanitário. </t>
  </si>
  <si>
    <t xml:space="preserve">tubo pvc, serie normal, esgoto predial, dn 100 mm, fornecido e instalado em ramal de descarga ou ramal de esgoto sanitário. </t>
  </si>
  <si>
    <t xml:space="preserve">caixa sifonada, pvc, dn 150 x 185 x 75 mm, junta elástica, fornecida e instalada em ramal de descarga ou em ramal de esgoto sanitário. </t>
  </si>
  <si>
    <t xml:space="preserve">sifão do tipo flexível em pvc 1 x 1.1/2 - fornecimento e instalação. </t>
  </si>
  <si>
    <t>74125/02</t>
  </si>
  <si>
    <t>espelho cristal espessura 4mm, com moldura em aluminio e compensado 6m plastificado colado</t>
  </si>
  <si>
    <t>83446</t>
  </si>
  <si>
    <t>caixa de passagem 30x30x40 com tampa e dreno brita</t>
  </si>
  <si>
    <t xml:space="preserve">aplicação manual de pintura com tinta látex acrílica em paredes, duas demãos. </t>
  </si>
  <si>
    <t xml:space="preserve">aplicação manual de pintura com tinta látex acrílica em teto, duas demãos. </t>
  </si>
  <si>
    <t>AUDITORIO</t>
  </si>
  <si>
    <t xml:space="preserve">concreto fck = 25mpa, traço 1:2,3:2,7 (cimento/ areia média/ brita 1)  - preparo mecânico com betoneira 400 l. </t>
  </si>
  <si>
    <t>89284</t>
  </si>
  <si>
    <t>alvenaria estrutural de blocos cerâmicos 14x19x39, (espessura de 14 cm), para paredes com área líquida maior ou igual que 6m², sem vãos, utilizando palheta e argamassa de assentamento com preparo em betoneira.</t>
  </si>
  <si>
    <t>72131</t>
  </si>
  <si>
    <t>alvenaria em tijolo ceramico macico 5x10x20cm 1 vez (espessura 20cm),assentado com argamassa traco 1:2:8 (cimento, cal e areia)</t>
  </si>
  <si>
    <t>porta de albrir em vidro temperado 10mm</t>
  </si>
  <si>
    <t>corrimao em tubo aco galvanizado 1 1/4" com bracadeira</t>
  </si>
  <si>
    <t>92580</t>
  </si>
  <si>
    <t xml:space="preserve">trama de aço composta por terças para telhados de até 2 águas para telha ondulada de fibrocimento, metálica, plástica ou termoacústica, incluso transporte vertical. </t>
  </si>
  <si>
    <t>92620</t>
  </si>
  <si>
    <t xml:space="preserve">fabricação e instalação de tesoura inteira em aço, vão de 12 m, para telha ondulada de fibrocimento, metálica, plástica ou termoacústica, incluso içamento. </t>
  </si>
  <si>
    <t>UND</t>
  </si>
  <si>
    <t>94213</t>
  </si>
  <si>
    <t xml:space="preserve">telhamento com telha de aço/alumínio e = 0,5 mm, com até 2 águas, incluso içamento. </t>
  </si>
  <si>
    <t>75220</t>
  </si>
  <si>
    <t>cumeeira em perfil ondulado de alumínio</t>
  </si>
  <si>
    <t>93667</t>
  </si>
  <si>
    <t xml:space="preserve">disjuntor tripolar tipo din, corrente nominal de 10a - fornecimento e instalação. </t>
  </si>
  <si>
    <t>93668</t>
  </si>
  <si>
    <t xml:space="preserve">disjuntor tripolar tipo din, corrente nominal de 16a - fornecimento e instalação. </t>
  </si>
  <si>
    <t>93671</t>
  </si>
  <si>
    <t xml:space="preserve">disjuntor tripolar tipo din, corrente nominal de 32a - fornecimento e instalação. </t>
  </si>
  <si>
    <t>91944</t>
  </si>
  <si>
    <t xml:space="preserve">caixa retangular 4" x 4" baixa (0,30 m do piso), pvc, instalada em parede - fornecimento e instalação. </t>
  </si>
  <si>
    <t>97605</t>
  </si>
  <si>
    <t xml:space="preserve">luminária arandela tipo meia-lua, para 1 lâmpada led - fornecimento e instalação. </t>
  </si>
  <si>
    <t>89984</t>
  </si>
  <si>
    <t xml:space="preserve">registro de pressão bruto, latão, roscável, 1/2", com acabamento e canopla cromados. fornecido e instalado em ramal de água. </t>
  </si>
  <si>
    <t>caixa sifonada, pvc, dn 150 x 185 x 75 mm, junta elástica, fornecida e instalada em ramal de descarga ou em ramal de esgoto sanitário. af_12/2014</t>
  </si>
  <si>
    <t>sifão do tipo flexível em pvc 1 x 1.1/2 - fornecimento e instalação. af_12/2013</t>
  </si>
  <si>
    <t xml:space="preserve">tanque de louça branca com coluna, 30l ou equivalente - fornecimento e instalação. </t>
  </si>
  <si>
    <t>86914</t>
  </si>
  <si>
    <t xml:space="preserve">torneira cromada 1/2" ou 3/4" para tanque, padrão médio - fornecimento e instalação. </t>
  </si>
  <si>
    <t>9535</t>
  </si>
  <si>
    <t>chuveiro eletrico comum corpo plastico tipo ducha, fornecimento e instalacao</t>
  </si>
  <si>
    <t>95543</t>
  </si>
  <si>
    <t>porta toalha banho em metal cromado, tipo barra, incluso fixação.</t>
  </si>
  <si>
    <t>95542</t>
  </si>
  <si>
    <t xml:space="preserve">porta toalha rosto em metal cromado, tipo argola, incluso fixação. </t>
  </si>
  <si>
    <t>95545</t>
  </si>
  <si>
    <t xml:space="preserve">saboneteira de parede em metal cromado, incluso fixação. </t>
  </si>
  <si>
    <t>12023/orse</t>
  </si>
  <si>
    <t>Forro acústico em placas de fibra mineral dim.1200x600x16mm, absorção sonora NRC = 0,55, reflexão luz = 0,79,  resist. fogo: classe A, instalado sobre perfís metálicos</t>
  </si>
  <si>
    <t>07720/orse</t>
  </si>
  <si>
    <t>Fornecimento e Instalação de Carpete  e=6mm</t>
  </si>
  <si>
    <t>40905</t>
  </si>
  <si>
    <t>verniz sintetico em madeira, duas demaos</t>
  </si>
  <si>
    <t>REFEITORIO</t>
  </si>
  <si>
    <t>porta de aco chapa 24, de enrolar, vazada tijolinho ou equivalente com retangulo ou circulo, acabamento galvanizado natural</t>
  </si>
  <si>
    <t>98104</t>
  </si>
  <si>
    <t xml:space="preserve">Caixa de gordura simples (capacidade: 36l), retangular, em alvenaria com tijolos cerâmicos maciços, dimensões internas = 0,2x0,4 m, altura interna = 0,8 m. </t>
  </si>
  <si>
    <t>86881</t>
  </si>
  <si>
    <t xml:space="preserve">sifão do tipo garrafa em metal cromado 1 x 1.1/2" - fornecimento e instalação. </t>
  </si>
  <si>
    <t>VESTIARIO</t>
  </si>
  <si>
    <t>86887</t>
  </si>
  <si>
    <t xml:space="preserve">engate flexível em inox, 1/2 x 40cm - fornecimento e instalação. </t>
  </si>
  <si>
    <t>sifão do tipo flexível em pvc 1 x 1.1/2 - fornecimento e instalação.</t>
  </si>
  <si>
    <t xml:space="preserve">tubo pvc, série r, água pluvial, dn 75 mm, fornecido e instalado em condutores verticais de águas pluviais. </t>
  </si>
  <si>
    <t>ESTACIONAMENTO</t>
  </si>
  <si>
    <t>74209/1</t>
  </si>
  <si>
    <t>placa de obra em chapa de aco galvanizado</t>
  </si>
  <si>
    <t>servicos topograficos para locacao</t>
  </si>
  <si>
    <t>tapume com telha metálica.</t>
  </si>
  <si>
    <t>11703/orse</t>
  </si>
  <si>
    <t>Barracão aberto para apoio à produção (carpintaria, central de armação, oficina, etc.) c/ tesouras, telha 4mm, piso em concreto desempolado</t>
  </si>
  <si>
    <t>m³</t>
  </si>
  <si>
    <t>93588</t>
  </si>
  <si>
    <t xml:space="preserve">transporte com caminhão basculante de 10 m3, em via urbana em leito na tural </t>
  </si>
  <si>
    <t>m3xkm</t>
  </si>
  <si>
    <t>72961</t>
  </si>
  <si>
    <t>regularizacao e compactacao de subleito ate 20 cm de espessura</t>
  </si>
  <si>
    <t>96387</t>
  </si>
  <si>
    <t xml:space="preserve">execução e compactação de base e ou sub base com solo estabilizado granulometricamente - exclusive escavação, carga e transporte e solo. </t>
  </si>
  <si>
    <t>assentamento de guia (meio-fio) em trecho reto, confeccionada em concreto pré-fabricado, dimensões 100x15x13x30 cm (comprimento x base inferior x base superior x altura), para vias urbanas (uso viário)</t>
  </si>
  <si>
    <t xml:space="preserve">execução de passeio em piso intertravado, com bloco retangular cor natural de 20 x 10 cm, espessura 6 cm. </t>
  </si>
  <si>
    <t>execução de passeio em piso intertravado, com bloco retangular colorido de 20 x 10 cm, espessura 6 cm</t>
  </si>
  <si>
    <t xml:space="preserve">execução de imprimação ligante (pintura de ligação) com emulsão asfáltica rr-2c. </t>
  </si>
  <si>
    <t xml:space="preserve">construção de pavimento com tratamento superficial simples, com emulsão asfáltica rr-2c. </t>
  </si>
  <si>
    <t xml:space="preserve">Execução de passeio (calçada) ou piso de concreto com concreto moldado in loco, feito em obra, acabamento convencional, não armado. </t>
  </si>
  <si>
    <t>escavacao mecanica, a ceu aberto, em material de 1a categoria, com escavadeira hidraulica, capacidade de 0,78 m3</t>
  </si>
  <si>
    <t xml:space="preserve">
carga, manobras e descarga de areia, brita, pedra de mao e solos com caminhao basculante 6 m3 (descarga livre)
</t>
  </si>
  <si>
    <t>caiacao em meio fio</t>
  </si>
  <si>
    <t>sinalizacao horizontal com tinta retrorrefletiva a base de resina acrilica com microesferas de vidro</t>
  </si>
  <si>
    <t>PAISAGISMO</t>
  </si>
  <si>
    <t>plantio de árvore ornamental com altura de muda maior que 2,00 m e menor ou igual a 4,00 m</t>
  </si>
  <si>
    <t>plantio de palmeira com altura de muda menor ou igual a 2,00 m</t>
  </si>
  <si>
    <t>PATIO INTERNO, GRADIL E MURO FRONTAL</t>
  </si>
  <si>
    <t>1.1.1</t>
  </si>
  <si>
    <t>1.1.2</t>
  </si>
  <si>
    <t>1.1.3</t>
  </si>
  <si>
    <t>1.1.4</t>
  </si>
  <si>
    <t>1.2.1</t>
  </si>
  <si>
    <t>1.2.2</t>
  </si>
  <si>
    <t>1.2.3</t>
  </si>
  <si>
    <t>1.2.4</t>
  </si>
  <si>
    <t>1.2.5</t>
  </si>
  <si>
    <t>1.2.6</t>
  </si>
  <si>
    <t>1.2.7</t>
  </si>
  <si>
    <t>1.2.8</t>
  </si>
  <si>
    <t>1.3.1</t>
  </si>
  <si>
    <t>1.3.2</t>
  </si>
  <si>
    <t>1.3.3</t>
  </si>
  <si>
    <t>1.3.4</t>
  </si>
  <si>
    <t>1.3.5</t>
  </si>
  <si>
    <t>1.3.6</t>
  </si>
  <si>
    <t>1.4.1</t>
  </si>
  <si>
    <t>1.4.2</t>
  </si>
  <si>
    <t>1.5.1</t>
  </si>
  <si>
    <t>1.5.2</t>
  </si>
  <si>
    <t>TOTAL DO ITEM 01</t>
  </si>
  <si>
    <t>3.1.1</t>
  </si>
  <si>
    <t>3.2.1</t>
  </si>
  <si>
    <t>3.2.2</t>
  </si>
  <si>
    <t>3.2.3</t>
  </si>
  <si>
    <t>3.3.1</t>
  </si>
  <si>
    <t>3.3.2</t>
  </si>
  <si>
    <t>3.3.3</t>
  </si>
  <si>
    <t>3.3.4</t>
  </si>
  <si>
    <t>3.3.5</t>
  </si>
  <si>
    <t>3.3.6</t>
  </si>
  <si>
    <t>3.3.7</t>
  </si>
  <si>
    <t>3.3.8</t>
  </si>
  <si>
    <t>3.4.1</t>
  </si>
  <si>
    <t>3.4.2</t>
  </si>
  <si>
    <t>3.4.3</t>
  </si>
  <si>
    <t>3.4.4</t>
  </si>
  <si>
    <t>3.4.5</t>
  </si>
  <si>
    <t>3.4.6</t>
  </si>
  <si>
    <t>3.4.7</t>
  </si>
  <si>
    <t>3.4.8</t>
  </si>
  <si>
    <t>3.5.1</t>
  </si>
  <si>
    <t>3.5.2</t>
  </si>
  <si>
    <t>3.5.3</t>
  </si>
  <si>
    <t>3.5.4</t>
  </si>
  <si>
    <t>3.6.1</t>
  </si>
  <si>
    <t>3.6.2</t>
  </si>
  <si>
    <t>3.6.3</t>
  </si>
  <si>
    <t>3.6.4</t>
  </si>
  <si>
    <t>3.6.5</t>
  </si>
  <si>
    <t>3.6.6</t>
  </si>
  <si>
    <t>3.6.7</t>
  </si>
  <si>
    <t>3.6.8</t>
  </si>
  <si>
    <t>3.6.9</t>
  </si>
  <si>
    <t>3.6.10</t>
  </si>
  <si>
    <t>3.6.11</t>
  </si>
  <si>
    <t>3.7.1</t>
  </si>
  <si>
    <t>3.7.2</t>
  </si>
  <si>
    <t>3.7.3</t>
  </si>
  <si>
    <t>3.7.4</t>
  </si>
  <si>
    <t>3.7.5</t>
  </si>
  <si>
    <t>3.8.1</t>
  </si>
  <si>
    <t>3.8.2</t>
  </si>
  <si>
    <t>3.8.3</t>
  </si>
  <si>
    <t>3.8.4</t>
  </si>
  <si>
    <t>3.8.5</t>
  </si>
  <si>
    <t>3.8.6</t>
  </si>
  <si>
    <t>3.8.7</t>
  </si>
  <si>
    <t>3.8.8</t>
  </si>
  <si>
    <t>3.8.9</t>
  </si>
  <si>
    <t>3.8.10</t>
  </si>
  <si>
    <t>3.8.11</t>
  </si>
  <si>
    <t>3.8.12</t>
  </si>
  <si>
    <t>3.8.13</t>
  </si>
  <si>
    <t>3.8.14</t>
  </si>
  <si>
    <t>3.8.15</t>
  </si>
  <si>
    <t>3.8.16</t>
  </si>
  <si>
    <t>3.8.17</t>
  </si>
  <si>
    <t>3.8.18</t>
  </si>
  <si>
    <t>3.8.19</t>
  </si>
  <si>
    <t>3.8.20</t>
  </si>
  <si>
    <t>3.8.21</t>
  </si>
  <si>
    <t>3.8.22</t>
  </si>
  <si>
    <t>3.8.23</t>
  </si>
  <si>
    <t>3.8.24</t>
  </si>
  <si>
    <t>3.8.25</t>
  </si>
  <si>
    <t>3.9.1</t>
  </si>
  <si>
    <t>3.9.2</t>
  </si>
  <si>
    <t>3.9.3</t>
  </si>
  <si>
    <t>3.9.4</t>
  </si>
  <si>
    <t>3.9.5</t>
  </si>
  <si>
    <t>3.9.6</t>
  </si>
  <si>
    <t>3.9.7</t>
  </si>
  <si>
    <t>3.9.8</t>
  </si>
  <si>
    <t>3.9.9</t>
  </si>
  <si>
    <t>3.9.10</t>
  </si>
  <si>
    <t>3.9.11</t>
  </si>
  <si>
    <t>3.29</t>
  </si>
  <si>
    <t>3.30</t>
  </si>
  <si>
    <t>3.31</t>
  </si>
  <si>
    <t>3.32</t>
  </si>
  <si>
    <t>3.33</t>
  </si>
  <si>
    <t>3.34</t>
  </si>
  <si>
    <t>3.35</t>
  </si>
  <si>
    <t>3.36</t>
  </si>
  <si>
    <t>3.37</t>
  </si>
  <si>
    <t>3.38</t>
  </si>
  <si>
    <t>3.10.1</t>
  </si>
  <si>
    <t>3.10.2</t>
  </si>
  <si>
    <t>3.11.1</t>
  </si>
  <si>
    <t>3.11.2</t>
  </si>
  <si>
    <t>3.11.3</t>
  </si>
  <si>
    <t>3.11.4</t>
  </si>
  <si>
    <t>3.11.5</t>
  </si>
  <si>
    <t>3.12.1</t>
  </si>
  <si>
    <t>3.12.2</t>
  </si>
  <si>
    <t>3.12.3</t>
  </si>
  <si>
    <t>3.12.4</t>
  </si>
  <si>
    <t>3.12.5</t>
  </si>
  <si>
    <t>3.12.6</t>
  </si>
  <si>
    <t>3.13.1</t>
  </si>
  <si>
    <t>3.13.2</t>
  </si>
  <si>
    <t>3.13.3</t>
  </si>
  <si>
    <t>3.13.4</t>
  </si>
  <si>
    <t>3.13.5</t>
  </si>
  <si>
    <t>3.13.6</t>
  </si>
  <si>
    <t>3.13.7</t>
  </si>
  <si>
    <t>3.13.8</t>
  </si>
  <si>
    <t>TOTAL DO ITEM 03</t>
  </si>
  <si>
    <t>4.1.1</t>
  </si>
  <si>
    <t>4.2.1</t>
  </si>
  <si>
    <t>4.2.2</t>
  </si>
  <si>
    <t>4.2.3</t>
  </si>
  <si>
    <t>4.3.1</t>
  </si>
  <si>
    <t>4.3.2</t>
  </si>
  <si>
    <t>4.3.3</t>
  </si>
  <si>
    <t>4.3.4</t>
  </si>
  <si>
    <t>4.3.5</t>
  </si>
  <si>
    <t>4.3.6</t>
  </si>
  <si>
    <t>4.3.7</t>
  </si>
  <si>
    <t>4.4.1</t>
  </si>
  <si>
    <t>4.4.2</t>
  </si>
  <si>
    <t>4.4.3</t>
  </si>
  <si>
    <t>4.4.4</t>
  </si>
  <si>
    <t>4.4.5</t>
  </si>
  <si>
    <t>4.4.6</t>
  </si>
  <si>
    <t>4.4.7</t>
  </si>
  <si>
    <t>4.4.8</t>
  </si>
  <si>
    <t>4.5.1</t>
  </si>
  <si>
    <t>4.5.2</t>
  </si>
  <si>
    <t>4.5.3</t>
  </si>
  <si>
    <t>4.5.4</t>
  </si>
  <si>
    <t>4.6.1</t>
  </si>
  <si>
    <t>4.6.2</t>
  </si>
  <si>
    <t>4.6.3</t>
  </si>
  <si>
    <t>4.6.4</t>
  </si>
  <si>
    <t>4.6.5</t>
  </si>
  <si>
    <t>4.6.6</t>
  </si>
  <si>
    <t>4.6.7</t>
  </si>
  <si>
    <t>4.6.8</t>
  </si>
  <si>
    <t>4.6.9</t>
  </si>
  <si>
    <t>4.6.10</t>
  </si>
  <si>
    <t>4.7.1</t>
  </si>
  <si>
    <t>4.7.2</t>
  </si>
  <si>
    <t>4.7.3</t>
  </si>
  <si>
    <t>4.7.4</t>
  </si>
  <si>
    <t>4.7.5</t>
  </si>
  <si>
    <t>4.7.6</t>
  </si>
  <si>
    <t>4.8.1</t>
  </si>
  <si>
    <t>4.8.2</t>
  </si>
  <si>
    <t>4.8.3</t>
  </si>
  <si>
    <t>4.8.4</t>
  </si>
  <si>
    <t>4.8.5</t>
  </si>
  <si>
    <t>4.8.6</t>
  </si>
  <si>
    <t>4.8.7</t>
  </si>
  <si>
    <t>4.8.8</t>
  </si>
  <si>
    <t>4.8.9</t>
  </si>
  <si>
    <t>4.8.10</t>
  </si>
  <si>
    <t>4.8.11</t>
  </si>
  <si>
    <t>4.8.12</t>
  </si>
  <si>
    <t>4.8.13</t>
  </si>
  <si>
    <t>4.8.14</t>
  </si>
  <si>
    <t>4.8.15</t>
  </si>
  <si>
    <t>4.8.16</t>
  </si>
  <si>
    <t>4.8.17</t>
  </si>
  <si>
    <t>4.8.18</t>
  </si>
  <si>
    <t>4.8.19</t>
  </si>
  <si>
    <t>4.8.20</t>
  </si>
  <si>
    <t>4.8.21</t>
  </si>
  <si>
    <t>4.8.22</t>
  </si>
  <si>
    <t>4.8.23</t>
  </si>
  <si>
    <t>4.8.24</t>
  </si>
  <si>
    <t>4.8.25</t>
  </si>
  <si>
    <t>4.8.26</t>
  </si>
  <si>
    <t>4.9.1</t>
  </si>
  <si>
    <t>4.9.2</t>
  </si>
  <si>
    <t>4.9.3</t>
  </si>
  <si>
    <t>4.9.4</t>
  </si>
  <si>
    <t>4.9.5</t>
  </si>
  <si>
    <t>4.9.6</t>
  </si>
  <si>
    <t>4.9.7</t>
  </si>
  <si>
    <t>4.9.8</t>
  </si>
  <si>
    <t>4.9.9</t>
  </si>
  <si>
    <t>4.9.10</t>
  </si>
  <si>
    <t>4.9.11</t>
  </si>
  <si>
    <t>4.9.12</t>
  </si>
  <si>
    <t>4.9.13</t>
  </si>
  <si>
    <t>4.9.14</t>
  </si>
  <si>
    <t>4.9.15</t>
  </si>
  <si>
    <t>4.9.16</t>
  </si>
  <si>
    <t>4.9.17</t>
  </si>
  <si>
    <t>4.9.18</t>
  </si>
  <si>
    <t>4.9.19</t>
  </si>
  <si>
    <t>4.9.20</t>
  </si>
  <si>
    <t>4.9.21</t>
  </si>
  <si>
    <t>4.9.22</t>
  </si>
  <si>
    <t>4.9.27</t>
  </si>
  <si>
    <t>4.9.30</t>
  </si>
  <si>
    <t>4.9.31</t>
  </si>
  <si>
    <t>4.9.32</t>
  </si>
  <si>
    <t>4.9.33</t>
  </si>
  <si>
    <t>4.9.35</t>
  </si>
  <si>
    <t>4.9.36</t>
  </si>
  <si>
    <t>4.9.37</t>
  </si>
  <si>
    <t>4.10.1</t>
  </si>
  <si>
    <t>4.10.2</t>
  </si>
  <si>
    <t>4.11.1</t>
  </si>
  <si>
    <t>4.12.1</t>
  </si>
  <si>
    <t>4.12.2</t>
  </si>
  <si>
    <t>4.12.3</t>
  </si>
  <si>
    <t>4.12.4</t>
  </si>
  <si>
    <t>4.12.5</t>
  </si>
  <si>
    <t>4.13.1</t>
  </si>
  <si>
    <t>4.13.2</t>
  </si>
  <si>
    <t>4.13.3</t>
  </si>
  <si>
    <t>4.13.4</t>
  </si>
  <si>
    <t>4.13.5</t>
  </si>
  <si>
    <t>4.13.6</t>
  </si>
  <si>
    <t>4.14.1</t>
  </si>
  <si>
    <t>4.14.2</t>
  </si>
  <si>
    <t>4.14.3</t>
  </si>
  <si>
    <t>4.14.4</t>
  </si>
  <si>
    <t>4.14.5</t>
  </si>
  <si>
    <t>4.14.6</t>
  </si>
  <si>
    <t>4.14.7</t>
  </si>
  <si>
    <t>4.14.8</t>
  </si>
  <si>
    <t>TOTAL DO ITEM 04</t>
  </si>
  <si>
    <t>5.1.1</t>
  </si>
  <si>
    <t>5.2.1</t>
  </si>
  <si>
    <t>5.2.2</t>
  </si>
  <si>
    <t>5.2.3</t>
  </si>
  <si>
    <t>5.3.1</t>
  </si>
  <si>
    <t>5.3.2</t>
  </si>
  <si>
    <t>5.3.3</t>
  </si>
  <si>
    <t>5.3.4</t>
  </si>
  <si>
    <t>5.3.5</t>
  </si>
  <si>
    <t>5.3.6</t>
  </si>
  <si>
    <t>5.3.7</t>
  </si>
  <si>
    <t>5.4.1</t>
  </si>
  <si>
    <t>5.4.2</t>
  </si>
  <si>
    <t>5.4.3</t>
  </si>
  <si>
    <t>5.4.4</t>
  </si>
  <si>
    <t>5.4.5</t>
  </si>
  <si>
    <t>5.4.6</t>
  </si>
  <si>
    <t>5.4.7</t>
  </si>
  <si>
    <t>5.4.8</t>
  </si>
  <si>
    <t>5.5.1</t>
  </si>
  <si>
    <t>5.5.2</t>
  </si>
  <si>
    <t>5.6.1</t>
  </si>
  <si>
    <t>5.6.2</t>
  </si>
  <si>
    <t>5.6.3</t>
  </si>
  <si>
    <t>5.6.4</t>
  </si>
  <si>
    <t>5.6.5</t>
  </si>
  <si>
    <t>5.6.6</t>
  </si>
  <si>
    <t>5.7.1</t>
  </si>
  <si>
    <t>5.7.2</t>
  </si>
  <si>
    <t>5.7.3</t>
  </si>
  <si>
    <t>5.7.4</t>
  </si>
  <si>
    <t>5.7.5</t>
  </si>
  <si>
    <t>5.7.6</t>
  </si>
  <si>
    <t>5.7.7</t>
  </si>
  <si>
    <t>5.7.8</t>
  </si>
  <si>
    <t>5.7.9</t>
  </si>
  <si>
    <t>5.8.1</t>
  </si>
  <si>
    <t>5.8.2</t>
  </si>
  <si>
    <t>5.8.3</t>
  </si>
  <si>
    <t>5.8.4</t>
  </si>
  <si>
    <t>5.8.5</t>
  </si>
  <si>
    <t>5.8.6</t>
  </si>
  <si>
    <t>5.8.7</t>
  </si>
  <si>
    <t>5.8.8</t>
  </si>
  <si>
    <t>5.8.9</t>
  </si>
  <si>
    <t>5.8.10</t>
  </si>
  <si>
    <t>5.8.11</t>
  </si>
  <si>
    <t>5.8.12</t>
  </si>
  <si>
    <t>5.8.13</t>
  </si>
  <si>
    <t>5.8.14</t>
  </si>
  <si>
    <t>5.8.15</t>
  </si>
  <si>
    <t>5.8.16</t>
  </si>
  <si>
    <t>5.8.17</t>
  </si>
  <si>
    <t>5.8.18</t>
  </si>
  <si>
    <t>5.8.19</t>
  </si>
  <si>
    <t>5.8.20</t>
  </si>
  <si>
    <t>5.8.21</t>
  </si>
  <si>
    <t>5.9.1</t>
  </si>
  <si>
    <t>5.9.2</t>
  </si>
  <si>
    <t>5.9.3</t>
  </si>
  <si>
    <t>5.9.4</t>
  </si>
  <si>
    <t>5.9.5</t>
  </si>
  <si>
    <t>5.9.6</t>
  </si>
  <si>
    <t>5.9.7</t>
  </si>
  <si>
    <t>5.9.8</t>
  </si>
  <si>
    <t>5.9.9</t>
  </si>
  <si>
    <t>5.9.10</t>
  </si>
  <si>
    <t>5.9.11</t>
  </si>
  <si>
    <t>5.9.12</t>
  </si>
  <si>
    <t>5.9.13</t>
  </si>
  <si>
    <t>5.9.14</t>
  </si>
  <si>
    <t>5.9.15</t>
  </si>
  <si>
    <t>5.9.16</t>
  </si>
  <si>
    <t>5.9.17</t>
  </si>
  <si>
    <t>5.9.18</t>
  </si>
  <si>
    <t>5.9.19</t>
  </si>
  <si>
    <t>5.9.20</t>
  </si>
  <si>
    <t>5.9.21</t>
  </si>
  <si>
    <t>5.9.22</t>
  </si>
  <si>
    <t>5.9.23</t>
  </si>
  <si>
    <t>5.9.24</t>
  </si>
  <si>
    <t>5.9.25</t>
  </si>
  <si>
    <t>5.9.26</t>
  </si>
  <si>
    <t>5.9.27</t>
  </si>
  <si>
    <t>5.9.28</t>
  </si>
  <si>
    <t>5.9.29</t>
  </si>
  <si>
    <t>5.9.30</t>
  </si>
  <si>
    <t>5.9.31</t>
  </si>
  <si>
    <t>5.9.32</t>
  </si>
  <si>
    <t>5.9.33</t>
  </si>
  <si>
    <t>5.9.34</t>
  </si>
  <si>
    <t>5.9.35</t>
  </si>
  <si>
    <t>5.9.36</t>
  </si>
  <si>
    <t>5.9.37</t>
  </si>
  <si>
    <t>5.9.38</t>
  </si>
  <si>
    <t>5.9.39</t>
  </si>
  <si>
    <t>5.10.1</t>
  </si>
  <si>
    <t>5.10.2</t>
  </si>
  <si>
    <t>5.11.1</t>
  </si>
  <si>
    <t>5.11.2</t>
  </si>
  <si>
    <t>5.11.3</t>
  </si>
  <si>
    <t>5.11.4</t>
  </si>
  <si>
    <t>5.12.1</t>
  </si>
  <si>
    <t>5.12.2</t>
  </si>
  <si>
    <t>5.12.3</t>
  </si>
  <si>
    <t>5.12.4</t>
  </si>
  <si>
    <t>5.12.5</t>
  </si>
  <si>
    <t>5.13.1</t>
  </si>
  <si>
    <t>5.13.2</t>
  </si>
  <si>
    <t>5.13.3</t>
  </si>
  <si>
    <t>5.13.4</t>
  </si>
  <si>
    <t>5.13.5</t>
  </si>
  <si>
    <t>5.13.6</t>
  </si>
  <si>
    <t>5.13.8</t>
  </si>
  <si>
    <t>TOTAL DO ITEM 05</t>
  </si>
  <si>
    <t>6.1.1</t>
  </si>
  <si>
    <t>6.2.1</t>
  </si>
  <si>
    <t>6.2.2</t>
  </si>
  <si>
    <t>6.2.3</t>
  </si>
  <si>
    <t>6.3.1</t>
  </si>
  <si>
    <t>6.3.2</t>
  </si>
  <si>
    <t>6.3.3</t>
  </si>
  <si>
    <t>6.3.4</t>
  </si>
  <si>
    <t>6.3.5</t>
  </si>
  <si>
    <t>6.3.6</t>
  </si>
  <si>
    <t>6.3.7</t>
  </si>
  <si>
    <t>6.3.8</t>
  </si>
  <si>
    <t>6.4.1</t>
  </si>
  <si>
    <t>6.4.2</t>
  </si>
  <si>
    <t>6.4.3</t>
  </si>
  <si>
    <t>6.4.4</t>
  </si>
  <si>
    <t>6.4.5</t>
  </si>
  <si>
    <t>6.4.6</t>
  </si>
  <si>
    <t>6.4.7</t>
  </si>
  <si>
    <t>6.4.8</t>
  </si>
  <si>
    <t>6.5.1</t>
  </si>
  <si>
    <t>6.5.2</t>
  </si>
  <si>
    <t>6.6.1</t>
  </si>
  <si>
    <t>6.6.2</t>
  </si>
  <si>
    <t>6.6.3</t>
  </si>
  <si>
    <t>6.6.4</t>
  </si>
  <si>
    <t>6.6.5</t>
  </si>
  <si>
    <t>6.7.1</t>
  </si>
  <si>
    <t>6.7.2</t>
  </si>
  <si>
    <t>6.7.3</t>
  </si>
  <si>
    <t>6.7.4</t>
  </si>
  <si>
    <t>6.7.5</t>
  </si>
  <si>
    <t>6.8.1</t>
  </si>
  <si>
    <t>6.8.2</t>
  </si>
  <si>
    <t>6.8.3</t>
  </si>
  <si>
    <t>6.8.4</t>
  </si>
  <si>
    <t>6.8.5</t>
  </si>
  <si>
    <t>6.8.6</t>
  </si>
  <si>
    <t>6.8.7</t>
  </si>
  <si>
    <t>6.8.8</t>
  </si>
  <si>
    <t>6.8.9</t>
  </si>
  <si>
    <t>6.8.10</t>
  </si>
  <si>
    <t>6.8.11</t>
  </si>
  <si>
    <t>6.8.12</t>
  </si>
  <si>
    <t>6.8.13</t>
  </si>
  <si>
    <t>6.8.14</t>
  </si>
  <si>
    <t>6.8.15</t>
  </si>
  <si>
    <t>6.8.16</t>
  </si>
  <si>
    <t>6.8.17</t>
  </si>
  <si>
    <t>6.8.18</t>
  </si>
  <si>
    <t>6.8.19</t>
  </si>
  <si>
    <t>6.8.20</t>
  </si>
  <si>
    <t>6.9.1</t>
  </si>
  <si>
    <t>6.9.2</t>
  </si>
  <si>
    <t>6.9.3</t>
  </si>
  <si>
    <t>6.9.4</t>
  </si>
  <si>
    <t>6.9.5</t>
  </si>
  <si>
    <t>6.9.6</t>
  </si>
  <si>
    <t>6.9.7</t>
  </si>
  <si>
    <t>6.9.8</t>
  </si>
  <si>
    <t>6.9.9</t>
  </si>
  <si>
    <t>6.9.10</t>
  </si>
  <si>
    <t>6.9.11</t>
  </si>
  <si>
    <t>6.9.12</t>
  </si>
  <si>
    <t>6.9.13</t>
  </si>
  <si>
    <t>6.9.14</t>
  </si>
  <si>
    <t>6.9.15</t>
  </si>
  <si>
    <t>6.9.16</t>
  </si>
  <si>
    <t>6.9.17</t>
  </si>
  <si>
    <t>6.9.18</t>
  </si>
  <si>
    <t>6.9.19</t>
  </si>
  <si>
    <t>6.9.20</t>
  </si>
  <si>
    <t>6.9.21</t>
  </si>
  <si>
    <t>6.9.22</t>
  </si>
  <si>
    <t>6.9.23</t>
  </si>
  <si>
    <t>6.9.24</t>
  </si>
  <si>
    <t>6.9.25</t>
  </si>
  <si>
    <t>6.9.26</t>
  </si>
  <si>
    <t>6.9.27</t>
  </si>
  <si>
    <t>6.9.28</t>
  </si>
  <si>
    <t>6.9.29</t>
  </si>
  <si>
    <t>6.9.30</t>
  </si>
  <si>
    <t>6.9.31</t>
  </si>
  <si>
    <t>6.9.32</t>
  </si>
  <si>
    <t>6.9.33</t>
  </si>
  <si>
    <t>6.9.34</t>
  </si>
  <si>
    <t>6.9.35</t>
  </si>
  <si>
    <t>6.9.36</t>
  </si>
  <si>
    <t>6.9.37</t>
  </si>
  <si>
    <t>6.10.1</t>
  </si>
  <si>
    <t>6.10.2</t>
  </si>
  <si>
    <t>6.11.1</t>
  </si>
  <si>
    <t>6.11.2</t>
  </si>
  <si>
    <t>6.11.3</t>
  </si>
  <si>
    <t>6.11.4</t>
  </si>
  <si>
    <t>6.12.1</t>
  </si>
  <si>
    <t>6.12.2</t>
  </si>
  <si>
    <t>6.12.3</t>
  </si>
  <si>
    <t>6.12.4</t>
  </si>
  <si>
    <t>6.13.1</t>
  </si>
  <si>
    <t>6.13.2</t>
  </si>
  <si>
    <t>6.13.3</t>
  </si>
  <si>
    <t>6.13.4</t>
  </si>
  <si>
    <t>6.13.5</t>
  </si>
  <si>
    <t>6.13.6</t>
  </si>
  <si>
    <t>6.13.7</t>
  </si>
  <si>
    <t>TOTAL DO ITEM 06</t>
  </si>
  <si>
    <t>92776</t>
  </si>
  <si>
    <t xml:space="preserve">armação de pilar ou viga de uma estrutura convencional de concreto armado em uma edificação térrea ou sobrado utilizando aço ca-50 de 6.3 mm - montagem. </t>
  </si>
  <si>
    <t>92777</t>
  </si>
  <si>
    <t xml:space="preserve">armação de pilar ou viga de uma estrutura convencional de concreto armado em uma edificação térrea ou sobrado utilizando aço ca-50 de 8,0 mm - montagem. </t>
  </si>
  <si>
    <t>pilar de madeira macaranduba aparelhada 15x15</t>
  </si>
  <si>
    <t>35275</t>
  </si>
  <si>
    <t>Viga de maeira aparelhada em macaranduba 6x20</t>
  </si>
  <si>
    <t>35272</t>
  </si>
  <si>
    <t>68054</t>
  </si>
  <si>
    <t>Portão de ferro em chapa galvanizada plana 14 gsg</t>
  </si>
  <si>
    <t>73932/01</t>
  </si>
  <si>
    <t>Grade de ferro em barra chata 3/16"</t>
  </si>
  <si>
    <t>orse/09215</t>
  </si>
  <si>
    <t>cobertura em policarbonato alveolar de 8mm, fixado em peças de alumínio inclusive instalação</t>
  </si>
  <si>
    <t>orse/11386</t>
  </si>
  <si>
    <t>Entrada de energia elétrica trifásica demanda entre 0 e 15,2 kw</t>
  </si>
  <si>
    <t>93009</t>
  </si>
  <si>
    <t xml:space="preserve">eletroduto rígido roscável, pvc, dn 60 mm (2") - fornecimento e instalação. </t>
  </si>
  <si>
    <t>92983</t>
  </si>
  <si>
    <t xml:space="preserve">cabo de cobre flexível isolado, 25 mm², anti-chama 450/750 v, para distribuição - fornecimento e instalação. </t>
  </si>
  <si>
    <t>caixa de passagem em alvenaria</t>
  </si>
  <si>
    <t xml:space="preserve">kit cavalete para medição de água - entrada principal, em pvc soldável dn 20 (½") fornecimento e instalação (exclusive hidrômetro). </t>
  </si>
  <si>
    <t xml:space="preserve">hidrômetro dn 20 (½), 1,5 m³/h fornecimento e instalação. </t>
  </si>
  <si>
    <t>89580</t>
  </si>
  <si>
    <t xml:space="preserve">tubo pvc, série r, água pluvial, dn 150 mm, fornecido e instalado em condutores verticais de águas pluviais. </t>
  </si>
  <si>
    <t>83626</t>
  </si>
  <si>
    <t>grelha de ferro fundido para canaleta larg = 15cm, fornecimento e assentamento</t>
  </si>
  <si>
    <t xml:space="preserve">execução de pavimento em piso intertravado, com bloco sextavado de 25 x 25 cm, espessura 6 cm. </t>
  </si>
  <si>
    <t>plantio de grama em placas</t>
  </si>
  <si>
    <t>orse/03322</t>
  </si>
  <si>
    <t xml:space="preserve"> Fornecimento e plantio de herbáceas ornamentais (minixória)</t>
  </si>
  <si>
    <t>2.1.1</t>
  </si>
  <si>
    <t>2.1.2</t>
  </si>
  <si>
    <t>2.1.3</t>
  </si>
  <si>
    <t>2.2.1</t>
  </si>
  <si>
    <t>2.2.2</t>
  </si>
  <si>
    <t>2.2.3</t>
  </si>
  <si>
    <t>2.2.4</t>
  </si>
  <si>
    <t>2.2.5</t>
  </si>
  <si>
    <t>2.2.6</t>
  </si>
  <si>
    <t>2.2.7</t>
  </si>
  <si>
    <t>2.3.1</t>
  </si>
  <si>
    <t>2.3.2</t>
  </si>
  <si>
    <t>2.3.3</t>
  </si>
  <si>
    <t>2.3.4</t>
  </si>
  <si>
    <t>2.3.5</t>
  </si>
  <si>
    <t>2.3.6</t>
  </si>
  <si>
    <t>2.3.7</t>
  </si>
  <si>
    <t>2.3.8</t>
  </si>
  <si>
    <t>2.3.9</t>
  </si>
  <si>
    <t>2.3.10</t>
  </si>
  <si>
    <t>2.4.1</t>
  </si>
  <si>
    <t>2.4.2</t>
  </si>
  <si>
    <t>2.5.1</t>
  </si>
  <si>
    <t>2.5.2</t>
  </si>
  <si>
    <t>2.6.1</t>
  </si>
  <si>
    <t>2.7.1</t>
  </si>
  <si>
    <t>2.7.2</t>
  </si>
  <si>
    <t>2.7.3</t>
  </si>
  <si>
    <t>2.7.4</t>
  </si>
  <si>
    <t>2.7.5</t>
  </si>
  <si>
    <t>2.7.6</t>
  </si>
  <si>
    <t>2.8.1</t>
  </si>
  <si>
    <t>2.8.2</t>
  </si>
  <si>
    <t>2.8.3</t>
  </si>
  <si>
    <t>2.8.4</t>
  </si>
  <si>
    <t>2.8.5</t>
  </si>
  <si>
    <t>2.8.6</t>
  </si>
  <si>
    <t>2.8.7</t>
  </si>
  <si>
    <t>2.8.8</t>
  </si>
  <si>
    <t>2.8.9</t>
  </si>
  <si>
    <t>2.8.10</t>
  </si>
  <si>
    <t>2.9.1</t>
  </si>
  <si>
    <t>2.9.2</t>
  </si>
  <si>
    <t>2.9.3</t>
  </si>
  <si>
    <t>2.9.4</t>
  </si>
  <si>
    <t>2.9.5</t>
  </si>
  <si>
    <t>2.9.6</t>
  </si>
  <si>
    <t>2.10.1</t>
  </si>
  <si>
    <t>2.10.2</t>
  </si>
  <si>
    <t>2.10.3</t>
  </si>
  <si>
    <t>2.10.4</t>
  </si>
  <si>
    <t>2.11.1</t>
  </si>
  <si>
    <t>2.11.2</t>
  </si>
  <si>
    <t>2.11.3</t>
  </si>
  <si>
    <t>2.11.4</t>
  </si>
  <si>
    <t>2.12.1</t>
  </si>
  <si>
    <t>2.12.2</t>
  </si>
  <si>
    <t>2.12.3</t>
  </si>
  <si>
    <t>2.12.4</t>
  </si>
  <si>
    <t>TOTAL DO ITEM 02</t>
  </si>
  <si>
    <t>CONSTRUCAO CENTRO ESCOLAR AGENOR MAGALHAES</t>
  </si>
  <si>
    <t>LOCAL: Bom Jesus da Lapa - Bahia</t>
  </si>
  <si>
    <t>DATA BASE: fevereiro de 2019</t>
  </si>
  <si>
    <t xml:space="preserve">janela de alumínio de correr, 2 folhas, fixação com argamassa, com vidros, padronizada. </t>
  </si>
  <si>
    <t>94575</t>
  </si>
  <si>
    <t>janela de alumínio maxim-ar, fixação com parafuso, vedação com espuma expansiva pu, com vidros, padronizada. af_07/2016</t>
  </si>
  <si>
    <t xml:space="preserve"> Revestimento com placa MDF 6mm revestido com chapa em fórmica </t>
  </si>
  <si>
    <t>08854/orse</t>
  </si>
  <si>
    <t>3.6.12</t>
  </si>
  <si>
    <t xml:space="preserve">válvula em metal cromado 1.1/2" x 1.1/2" para tanque ou lavatório, com ou sem ladrão - fornecimento e instalação. </t>
  </si>
  <si>
    <t>86877</t>
  </si>
  <si>
    <t>Bancada em granito cinza andorinha, e=2cm</t>
  </si>
  <si>
    <t>10759/orse</t>
  </si>
  <si>
    <t>3.39</t>
  </si>
  <si>
    <t>3.40</t>
  </si>
  <si>
    <t xml:space="preserve">revestimento cerâmico para piso com placas tipo esmaltada extra de dimensões 60x60 cm aplicada em ambientes de área maior que 10 m2. </t>
  </si>
  <si>
    <t>87257</t>
  </si>
  <si>
    <t xml:space="preserve">rodapé cerâmico de 7cm de altura com placas tipo esmaltada extra de dimensões 60x60cm. </t>
  </si>
  <si>
    <t>88650</t>
  </si>
  <si>
    <t>3.12.7</t>
  </si>
  <si>
    <t>4.6.11</t>
  </si>
  <si>
    <t>4.9.23</t>
  </si>
  <si>
    <t>4.9.24</t>
  </si>
  <si>
    <t>4.9.25</t>
  </si>
  <si>
    <t>4.9.26</t>
  </si>
  <si>
    <t>4.9.28</t>
  </si>
  <si>
    <t>4.9.29</t>
  </si>
  <si>
    <t>4.9.34</t>
  </si>
  <si>
    <t>5.6.7</t>
  </si>
  <si>
    <t>5.11.5</t>
  </si>
  <si>
    <t>6.6.6</t>
  </si>
  <si>
    <t>6.11.5</t>
  </si>
  <si>
    <t>5.12.6</t>
  </si>
  <si>
    <t>BDI - 30%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</si>
</sst>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16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b/>
      <sz val="10"/>
      <color theme="1"/>
      <name val="Arial"/>
      <family val="2"/>
    </font>
    <font>
      <sz val="7"/>
      <name val="Arial"/>
      <family val="2"/>
    </font>
    <font>
      <sz val="7"/>
      <color theme="1"/>
      <name val="Arial"/>
      <family val="2"/>
    </font>
    <font>
      <b/>
      <sz val="7"/>
      <color theme="1"/>
      <name val="Arial"/>
      <family val="2"/>
    </font>
    <font>
      <b/>
      <sz val="8"/>
      <name val="Arial"/>
      <family val="2"/>
    </font>
    <font>
      <b/>
      <sz val="7"/>
      <name val="Arial"/>
      <family val="2"/>
    </font>
    <font>
      <u/>
      <sz val="8"/>
      <name val="Arial"/>
      <family val="2"/>
    </font>
    <font>
      <sz val="10"/>
      <name val="Arial"/>
    </font>
    <font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164" fontId="1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4" fillId="0" borderId="0"/>
    <xf numFmtId="164" fontId="1" fillId="0" borderId="0" applyFont="0" applyFill="0" applyBorder="0" applyAlignment="0" applyProtection="0"/>
  </cellStyleXfs>
  <cellXfs count="131">
    <xf numFmtId="0" fontId="0" fillId="0" borderId="0" xfId="0"/>
    <xf numFmtId="0" fontId="0" fillId="0" borderId="0" xfId="0" applyAlignment="1">
      <alignment horizontal="center"/>
    </xf>
    <xf numFmtId="4" fontId="5" fillId="0" borderId="0" xfId="0" applyNumberFormat="1" applyFont="1" applyAlignment="1">
      <alignment horizontal="right"/>
    </xf>
    <xf numFmtId="0" fontId="5" fillId="0" borderId="0" xfId="0" applyFont="1" applyAlignment="1"/>
    <xf numFmtId="0" fontId="5" fillId="0" borderId="1" xfId="0" applyFont="1" applyBorder="1" applyAlignment="1">
      <alignment horizontal="center"/>
    </xf>
    <xf numFmtId="4" fontId="5" fillId="0" borderId="1" xfId="0" applyNumberFormat="1" applyFont="1" applyBorder="1" applyAlignment="1">
      <alignment horizontal="right"/>
    </xf>
    <xf numFmtId="4" fontId="4" fillId="0" borderId="1" xfId="0" applyNumberFormat="1" applyFont="1" applyBorder="1" applyAlignment="1">
      <alignment horizontal="right"/>
    </xf>
    <xf numFmtId="0" fontId="5" fillId="0" borderId="0" xfId="0" applyFont="1"/>
    <xf numFmtId="0" fontId="5" fillId="0" borderId="0" xfId="0" applyFont="1" applyAlignment="1">
      <alignment horizontal="center"/>
    </xf>
    <xf numFmtId="4" fontId="0" fillId="0" borderId="0" xfId="0" applyNumberFormat="1"/>
    <xf numFmtId="0" fontId="3" fillId="0" borderId="0" xfId="0" applyFont="1"/>
    <xf numFmtId="0" fontId="9" fillId="0" borderId="0" xfId="0" applyFont="1" applyAlignment="1"/>
    <xf numFmtId="0" fontId="10" fillId="0" borderId="2" xfId="1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164" fontId="2" fillId="0" borderId="0" xfId="1" applyFont="1"/>
    <xf numFmtId="4" fontId="2" fillId="0" borderId="0" xfId="1" applyNumberFormat="1" applyFont="1" applyAlignment="1">
      <alignment horizontal="right"/>
    </xf>
    <xf numFmtId="0" fontId="0" fillId="0" borderId="0" xfId="0" applyFill="1"/>
    <xf numFmtId="4" fontId="2" fillId="0" borderId="0" xfId="0" applyNumberFormat="1" applyFont="1" applyAlignment="1"/>
    <xf numFmtId="4" fontId="2" fillId="0" borderId="4" xfId="0" applyNumberFormat="1" applyFont="1" applyBorder="1" applyAlignment="1">
      <alignment horizontal="right"/>
    </xf>
    <xf numFmtId="4" fontId="11" fillId="0" borderId="3" xfId="1" applyNumberFormat="1" applyFont="1" applyBorder="1" applyAlignment="1">
      <alignment horizontal="right"/>
    </xf>
    <xf numFmtId="0" fontId="2" fillId="0" borderId="0" xfId="0" applyFont="1" applyAlignment="1"/>
    <xf numFmtId="4" fontId="2" fillId="0" borderId="1" xfId="0" applyNumberFormat="1" applyFont="1" applyBorder="1" applyAlignment="1"/>
    <xf numFmtId="4" fontId="11" fillId="0" borderId="1" xfId="0" applyNumberFormat="1" applyFont="1" applyBorder="1" applyAlignment="1"/>
    <xf numFmtId="10" fontId="8" fillId="0" borderId="9" xfId="0" applyNumberFormat="1" applyFont="1" applyBorder="1"/>
    <xf numFmtId="10" fontId="8" fillId="0" borderId="0" xfId="0" applyNumberFormat="1" applyFont="1"/>
    <xf numFmtId="0" fontId="8" fillId="0" borderId="0" xfId="0" applyFont="1" applyBorder="1" applyAlignment="1">
      <alignment horizontal="center"/>
    </xf>
    <xf numFmtId="0" fontId="8" fillId="0" borderId="0" xfId="0" applyFont="1"/>
    <xf numFmtId="10" fontId="5" fillId="0" borderId="0" xfId="0" applyNumberFormat="1" applyFont="1" applyAlignment="1"/>
    <xf numFmtId="0" fontId="5" fillId="0" borderId="5" xfId="0" applyFont="1" applyBorder="1" applyAlignment="1">
      <alignment horizontal="center"/>
    </xf>
    <xf numFmtId="4" fontId="2" fillId="0" borderId="5" xfId="0" applyNumberFormat="1" applyFont="1" applyBorder="1" applyAlignment="1"/>
    <xf numFmtId="4" fontId="4" fillId="0" borderId="5" xfId="0" applyNumberFormat="1" applyFont="1" applyBorder="1" applyAlignment="1">
      <alignment horizontal="right"/>
    </xf>
    <xf numFmtId="4" fontId="5" fillId="0" borderId="5" xfId="0" applyNumberFormat="1" applyFont="1" applyBorder="1" applyAlignment="1">
      <alignment horizontal="right"/>
    </xf>
    <xf numFmtId="4" fontId="0" fillId="0" borderId="0" xfId="0" applyNumberFormat="1" applyFill="1" applyBorder="1" applyAlignment="1">
      <alignment horizontal="right"/>
    </xf>
    <xf numFmtId="0" fontId="0" fillId="0" borderId="0" xfId="0" applyFill="1" applyBorder="1"/>
    <xf numFmtId="0" fontId="2" fillId="0" borderId="3" xfId="0" applyFont="1" applyFill="1" applyBorder="1" applyAlignment="1">
      <alignment horizontal="center"/>
    </xf>
    <xf numFmtId="4" fontId="2" fillId="0" borderId="3" xfId="0" applyNumberFormat="1" applyFont="1" applyFill="1" applyBorder="1" applyAlignment="1"/>
    <xf numFmtId="0" fontId="2" fillId="0" borderId="4" xfId="0" applyFont="1" applyBorder="1" applyAlignment="1">
      <alignment horizontal="center"/>
    </xf>
    <xf numFmtId="4" fontId="2" fillId="0" borderId="4" xfId="0" applyNumberFormat="1" applyFont="1" applyBorder="1" applyAlignment="1"/>
    <xf numFmtId="4" fontId="2" fillId="0" borderId="0" xfId="0" applyNumberFormat="1" applyFont="1" applyFill="1" applyBorder="1" applyAlignment="1"/>
    <xf numFmtId="0" fontId="5" fillId="0" borderId="0" xfId="0" applyFont="1" applyAlignment="1">
      <alignment horizontal="left"/>
    </xf>
    <xf numFmtId="10" fontId="9" fillId="0" borderId="0" xfId="0" applyNumberFormat="1" applyFont="1"/>
    <xf numFmtId="10" fontId="9" fillId="0" borderId="1" xfId="0" applyNumberFormat="1" applyFont="1" applyBorder="1"/>
    <xf numFmtId="10" fontId="9" fillId="0" borderId="2" xfId="0" applyNumberFormat="1" applyFont="1" applyBorder="1"/>
    <xf numFmtId="10" fontId="9" fillId="0" borderId="5" xfId="0" applyNumberFormat="1" applyFont="1" applyBorder="1"/>
    <xf numFmtId="10" fontId="8" fillId="0" borderId="3" xfId="0" applyNumberFormat="1" applyFont="1" applyFill="1" applyBorder="1"/>
    <xf numFmtId="10" fontId="8" fillId="0" borderId="0" xfId="0" applyNumberFormat="1" applyFont="1" applyFill="1" applyBorder="1"/>
    <xf numFmtId="0" fontId="9" fillId="0" borderId="0" xfId="0" applyFont="1" applyAlignment="1">
      <alignment horizontal="center"/>
    </xf>
    <xf numFmtId="0" fontId="9" fillId="0" borderId="1" xfId="1" applyNumberFormat="1" applyFont="1" applyBorder="1" applyAlignment="1">
      <alignment horizontal="center"/>
    </xf>
    <xf numFmtId="0" fontId="8" fillId="0" borderId="3" xfId="1" applyNumberFormat="1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1" applyNumberFormat="1" applyFont="1" applyFill="1" applyBorder="1" applyAlignment="1">
      <alignment horizontal="center"/>
    </xf>
    <xf numFmtId="0" fontId="8" fillId="0" borderId="4" xfId="1" applyNumberFormat="1" applyFont="1" applyBorder="1" applyAlignment="1">
      <alignment horizontal="center"/>
    </xf>
    <xf numFmtId="0" fontId="10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9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2" fillId="0" borderId="3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5" fillId="0" borderId="1" xfId="0" applyFont="1" applyBorder="1" applyAlignment="1"/>
    <xf numFmtId="0" fontId="4" fillId="0" borderId="1" xfId="0" applyFont="1" applyBorder="1" applyAlignment="1"/>
    <xf numFmtId="0" fontId="5" fillId="0" borderId="5" xfId="0" applyFont="1" applyBorder="1" applyAlignment="1"/>
    <xf numFmtId="0" fontId="11" fillId="0" borderId="3" xfId="0" applyFont="1" applyFill="1" applyBorder="1" applyAlignment="1"/>
    <xf numFmtId="0" fontId="11" fillId="0" borderId="0" xfId="0" applyFont="1" applyFill="1" applyBorder="1" applyAlignment="1"/>
    <xf numFmtId="0" fontId="2" fillId="0" borderId="4" xfId="0" applyFont="1" applyBorder="1" applyAlignment="1"/>
    <xf numFmtId="0" fontId="8" fillId="0" borderId="0" xfId="0" applyFont="1" applyFill="1" applyBorder="1" applyAlignment="1">
      <alignment horizontal="center"/>
    </xf>
    <xf numFmtId="0" fontId="5" fillId="0" borderId="10" xfId="0" applyFont="1" applyBorder="1" applyAlignment="1"/>
    <xf numFmtId="0" fontId="5" fillId="0" borderId="11" xfId="0" applyFont="1" applyBorder="1" applyAlignment="1"/>
    <xf numFmtId="0" fontId="9" fillId="0" borderId="12" xfId="0" applyFont="1" applyBorder="1" applyAlignment="1">
      <alignment horizontal="left"/>
    </xf>
    <xf numFmtId="0" fontId="9" fillId="0" borderId="12" xfId="0" applyFont="1" applyBorder="1" applyAlignment="1">
      <alignment horizontal="center"/>
    </xf>
    <xf numFmtId="0" fontId="5" fillId="0" borderId="13" xfId="0" applyFont="1" applyBorder="1" applyAlignment="1"/>
    <xf numFmtId="0" fontId="5" fillId="0" borderId="12" xfId="0" applyFont="1" applyBorder="1" applyAlignment="1">
      <alignment horizontal="left"/>
    </xf>
    <xf numFmtId="0" fontId="2" fillId="0" borderId="12" xfId="0" applyFont="1" applyBorder="1" applyAlignment="1"/>
    <xf numFmtId="0" fontId="5" fillId="0" borderId="12" xfId="0" applyFont="1" applyBorder="1" applyAlignment="1"/>
    <xf numFmtId="0" fontId="9" fillId="0" borderId="12" xfId="0" applyFont="1" applyBorder="1" applyAlignment="1"/>
    <xf numFmtId="4" fontId="2" fillId="0" borderId="0" xfId="0" applyNumberFormat="1" applyFont="1" applyFill="1"/>
    <xf numFmtId="4" fontId="2" fillId="0" borderId="0" xfId="0" applyNumberFormat="1" applyFont="1" applyFill="1" applyBorder="1" applyAlignment="1">
      <alignment horizontal="right"/>
    </xf>
    <xf numFmtId="0" fontId="2" fillId="0" borderId="0" xfId="0" applyFont="1" applyFill="1" applyBorder="1"/>
    <xf numFmtId="0" fontId="2" fillId="0" borderId="0" xfId="0" applyFont="1" applyFill="1" applyAlignment="1">
      <alignment horizontal="right"/>
    </xf>
    <xf numFmtId="0" fontId="2" fillId="0" borderId="0" xfId="0" applyFont="1" applyFill="1"/>
    <xf numFmtId="4" fontId="0" fillId="0" borderId="0" xfId="0" applyNumberFormat="1" applyFill="1"/>
    <xf numFmtId="0" fontId="3" fillId="0" borderId="0" xfId="0" applyFont="1" applyFill="1"/>
    <xf numFmtId="0" fontId="13" fillId="0" borderId="0" xfId="0" applyFont="1" applyFill="1"/>
    <xf numFmtId="4" fontId="5" fillId="0" borderId="0" xfId="0" applyNumberFormat="1" applyFont="1" applyFill="1" applyAlignment="1"/>
    <xf numFmtId="4" fontId="5" fillId="0" borderId="1" xfId="0" applyNumberFormat="1" applyFont="1" applyFill="1" applyBorder="1" applyAlignment="1">
      <alignment horizontal="right"/>
    </xf>
    <xf numFmtId="4" fontId="4" fillId="0" borderId="1" xfId="0" applyNumberFormat="1" applyFont="1" applyFill="1" applyBorder="1" applyAlignment="1">
      <alignment horizontal="right"/>
    </xf>
    <xf numFmtId="4" fontId="4" fillId="0" borderId="8" xfId="0" applyNumberFormat="1" applyFont="1" applyFill="1" applyBorder="1" applyAlignment="1">
      <alignment horizontal="right"/>
    </xf>
    <xf numFmtId="49" fontId="8" fillId="0" borderId="0" xfId="6" applyNumberFormat="1" applyFont="1" applyFill="1" applyBorder="1" applyAlignment="1" applyProtection="1">
      <alignment horizontal="center" vertical="center" wrapText="1"/>
      <protection locked="0"/>
    </xf>
    <xf numFmtId="0" fontId="8" fillId="0" borderId="0" xfId="6" applyNumberFormat="1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Fill="1" applyBorder="1" applyAlignment="1">
      <alignment vertical="center" wrapText="1"/>
    </xf>
    <xf numFmtId="164" fontId="1" fillId="0" borderId="0" xfId="7" applyFont="1" applyFill="1" applyBorder="1" applyAlignment="1" applyProtection="1">
      <alignment vertical="center" wrapText="1"/>
      <protection locked="0"/>
    </xf>
    <xf numFmtId="0" fontId="4" fillId="0" borderId="5" xfId="1" applyNumberFormat="1" applyFont="1" applyBorder="1" applyAlignment="1">
      <alignment horizontal="center"/>
    </xf>
    <xf numFmtId="0" fontId="2" fillId="0" borderId="3" xfId="1" applyNumberFormat="1" applyFont="1" applyFill="1" applyBorder="1" applyAlignment="1">
      <alignment horizontal="center"/>
    </xf>
    <xf numFmtId="4" fontId="2" fillId="0" borderId="3" xfId="0" applyNumberFormat="1" applyFont="1" applyFill="1" applyBorder="1" applyAlignment="1">
      <alignment horizontal="right"/>
    </xf>
    <xf numFmtId="4" fontId="2" fillId="0" borderId="0" xfId="0" applyNumberFormat="1" applyFont="1"/>
    <xf numFmtId="0" fontId="8" fillId="0" borderId="3" xfId="0" applyFont="1" applyFill="1" applyBorder="1" applyAlignment="1">
      <alignment horizontal="center"/>
    </xf>
    <xf numFmtId="0" fontId="2" fillId="0" borderId="4" xfId="0" applyFont="1" applyBorder="1"/>
    <xf numFmtId="4" fontId="11" fillId="0" borderId="14" xfId="1" applyNumberFormat="1" applyFont="1" applyBorder="1" applyAlignment="1">
      <alignment horizontal="right"/>
    </xf>
    <xf numFmtId="0" fontId="8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3" xfId="0" applyFont="1" applyBorder="1" applyAlignment="1"/>
    <xf numFmtId="0" fontId="2" fillId="0" borderId="3" xfId="0" applyFont="1" applyBorder="1"/>
    <xf numFmtId="0" fontId="11" fillId="0" borderId="3" xfId="0" applyFont="1" applyBorder="1" applyAlignment="1">
      <alignment horizontal="left"/>
    </xf>
    <xf numFmtId="4" fontId="5" fillId="0" borderId="0" xfId="0" applyNumberFormat="1" applyFont="1" applyAlignment="1"/>
    <xf numFmtId="164" fontId="5" fillId="0" borderId="0" xfId="1" applyFont="1"/>
    <xf numFmtId="4" fontId="5" fillId="0" borderId="0" xfId="1" applyNumberFormat="1" applyFont="1" applyAlignment="1">
      <alignment horizontal="right"/>
    </xf>
    <xf numFmtId="0" fontId="2" fillId="0" borderId="0" xfId="0" applyFont="1" applyFill="1" applyBorder="1" applyAlignment="1">
      <alignment wrapText="1"/>
    </xf>
    <xf numFmtId="0" fontId="15" fillId="0" borderId="0" xfId="0" applyFont="1" applyAlignment="1">
      <alignment vertical="center" wrapText="1"/>
    </xf>
    <xf numFmtId="0" fontId="15" fillId="0" borderId="0" xfId="0" applyFont="1" applyAlignment="1">
      <alignment vertical="center"/>
    </xf>
    <xf numFmtId="0" fontId="2" fillId="0" borderId="0" xfId="0" applyFont="1" applyFill="1" applyBorder="1" applyAlignment="1"/>
    <xf numFmtId="0" fontId="1" fillId="0" borderId="0" xfId="0" applyFont="1" applyFill="1" applyBorder="1"/>
    <xf numFmtId="4" fontId="1" fillId="0" borderId="0" xfId="0" applyNumberFormat="1" applyFont="1" applyFill="1" applyBorder="1" applyAlignment="1">
      <alignment horizontal="right"/>
    </xf>
    <xf numFmtId="0" fontId="12" fillId="2" borderId="3" xfId="0" applyFont="1" applyFill="1" applyBorder="1" applyAlignment="1">
      <alignment horizontal="center"/>
    </xf>
    <xf numFmtId="0" fontId="2" fillId="2" borderId="3" xfId="1" applyNumberFormat="1" applyFont="1" applyFill="1" applyBorder="1" applyAlignment="1">
      <alignment horizontal="center"/>
    </xf>
    <xf numFmtId="0" fontId="11" fillId="2" borderId="3" xfId="0" applyFont="1" applyFill="1" applyBorder="1" applyAlignment="1"/>
    <xf numFmtId="0" fontId="2" fillId="2" borderId="3" xfId="0" applyFont="1" applyFill="1" applyBorder="1" applyAlignment="1">
      <alignment horizontal="center"/>
    </xf>
    <xf numFmtId="4" fontId="2" fillId="2" borderId="3" xfId="0" applyNumberFormat="1" applyFont="1" applyFill="1" applyBorder="1" applyAlignment="1"/>
    <xf numFmtId="4" fontId="2" fillId="2" borderId="3" xfId="0" applyNumberFormat="1" applyFont="1" applyFill="1" applyBorder="1" applyAlignment="1">
      <alignment horizontal="right"/>
    </xf>
    <xf numFmtId="4" fontId="0" fillId="0" borderId="0" xfId="0" applyNumberFormat="1" applyFill="1" applyBorder="1"/>
    <xf numFmtId="0" fontId="11" fillId="0" borderId="4" xfId="0" applyFont="1" applyBorder="1" applyAlignment="1">
      <alignment horizontal="left"/>
    </xf>
    <xf numFmtId="0" fontId="9" fillId="0" borderId="0" xfId="1" applyNumberFormat="1" applyFont="1" applyAlignment="1">
      <alignment horizontal="center"/>
    </xf>
    <xf numFmtId="0" fontId="5" fillId="0" borderId="0" xfId="0" applyFont="1" applyAlignment="1">
      <alignment wrapText="1"/>
    </xf>
    <xf numFmtId="0" fontId="8" fillId="0" borderId="0" xfId="1" applyNumberFormat="1" applyFont="1" applyBorder="1" applyAlignment="1">
      <alignment horizontal="center"/>
    </xf>
    <xf numFmtId="0" fontId="2" fillId="0" borderId="0" xfId="0" applyFont="1" applyBorder="1" applyAlignment="1">
      <alignment wrapText="1"/>
    </xf>
    <xf numFmtId="0" fontId="5" fillId="0" borderId="0" xfId="0" applyFont="1" applyAlignment="1">
      <alignment horizontal="left" vertical="top" wrapText="1"/>
    </xf>
    <xf numFmtId="0" fontId="2" fillId="0" borderId="0" xfId="0" applyFont="1" applyBorder="1" applyAlignment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</cellXfs>
  <cellStyles count="8">
    <cellStyle name="Normal" xfId="0" builtinId="0"/>
    <cellStyle name="Normal 2" xfId="2"/>
    <cellStyle name="Normal 3" xfId="6"/>
    <cellStyle name="Separador de milhares 2" xfId="5"/>
    <cellStyle name="Separador de milhares 2 2" xfId="3"/>
    <cellStyle name="Separador de milhares 6" xfId="4"/>
    <cellStyle name="Vírgula" xfId="1" builtinId="3"/>
    <cellStyle name="Vírgula 2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48"/>
  <sheetViews>
    <sheetView tabSelected="1" topLeftCell="A725" zoomScale="90" zoomScaleNormal="90" workbookViewId="0">
      <selection activeCell="O749" sqref="O749"/>
    </sheetView>
  </sheetViews>
  <sheetFormatPr defaultRowHeight="12.75" x14ac:dyDescent="0.2"/>
  <cols>
    <col min="1" max="1" width="4.85546875" style="50" customWidth="1"/>
    <col min="2" max="2" width="8.7109375" style="50" customWidth="1"/>
    <col min="3" max="3" width="72.85546875" style="21" customWidth="1"/>
    <col min="4" max="4" width="5.28515625" style="1" customWidth="1"/>
    <col min="5" max="5" width="9.85546875" customWidth="1"/>
    <col min="6" max="6" width="10.7109375" customWidth="1"/>
    <col min="7" max="7" width="11.140625" customWidth="1"/>
    <col min="8" max="8" width="13.5703125" customWidth="1"/>
    <col min="9" max="9" width="5.7109375" style="27" hidden="1" customWidth="1"/>
    <col min="10" max="10" width="12.5703125" bestFit="1" customWidth="1"/>
    <col min="11" max="11" width="9.140625" style="81"/>
    <col min="12" max="12" width="9.140625" style="17"/>
  </cols>
  <sheetData>
    <row r="1" spans="1:12" ht="24" customHeight="1" thickBot="1" x14ac:dyDescent="0.25">
      <c r="A1" s="129" t="s">
        <v>17</v>
      </c>
      <c r="B1" s="129"/>
      <c r="C1" s="129"/>
      <c r="D1" s="129"/>
      <c r="E1" s="129"/>
      <c r="F1" s="129"/>
      <c r="G1" s="129"/>
      <c r="H1" s="129"/>
      <c r="I1" s="129"/>
    </row>
    <row r="2" spans="1:12" ht="18" customHeight="1" thickBot="1" x14ac:dyDescent="0.25">
      <c r="A2" s="130" t="s">
        <v>1001</v>
      </c>
      <c r="B2" s="130"/>
      <c r="C2" s="130"/>
      <c r="D2" s="130"/>
      <c r="E2" s="130"/>
      <c r="F2" s="130"/>
      <c r="G2" s="130"/>
      <c r="H2" s="130"/>
      <c r="I2" s="130"/>
    </row>
    <row r="3" spans="1:12" s="10" customFormat="1" ht="15.75" customHeight="1" thickTop="1" x14ac:dyDescent="0.2">
      <c r="A3" s="54" t="s">
        <v>1002</v>
      </c>
      <c r="B3" s="47"/>
      <c r="C3" s="67"/>
      <c r="D3" s="40" t="s">
        <v>20</v>
      </c>
      <c r="E3" s="3"/>
      <c r="F3" s="3"/>
      <c r="G3" s="2"/>
      <c r="H3" s="2"/>
      <c r="I3" s="41"/>
      <c r="K3" s="84"/>
      <c r="L3" s="82"/>
    </row>
    <row r="4" spans="1:12" ht="15" customHeight="1" x14ac:dyDescent="0.2">
      <c r="A4" s="53" t="s">
        <v>18</v>
      </c>
      <c r="B4" s="47"/>
      <c r="C4" s="68"/>
      <c r="D4" s="40" t="s">
        <v>218</v>
      </c>
      <c r="E4" s="3"/>
      <c r="F4" s="3"/>
      <c r="G4" s="2"/>
      <c r="H4" s="2"/>
      <c r="I4" s="41"/>
      <c r="K4" s="84"/>
    </row>
    <row r="5" spans="1:12" ht="15" customHeight="1" x14ac:dyDescent="0.2">
      <c r="A5" s="54" t="s">
        <v>19</v>
      </c>
      <c r="B5" s="47"/>
      <c r="C5" s="68"/>
      <c r="D5" s="40" t="s">
        <v>1034</v>
      </c>
      <c r="E5" s="28"/>
      <c r="F5" s="3"/>
      <c r="G5" s="3"/>
      <c r="H5" s="3"/>
      <c r="I5" s="11"/>
      <c r="K5" s="84"/>
    </row>
    <row r="6" spans="1:12" ht="15" customHeight="1" thickBot="1" x14ac:dyDescent="0.25">
      <c r="A6" s="69" t="s">
        <v>113</v>
      </c>
      <c r="B6" s="70"/>
      <c r="C6" s="71"/>
      <c r="D6" s="72" t="s">
        <v>1003</v>
      </c>
      <c r="E6" s="73"/>
      <c r="F6" s="74"/>
      <c r="G6" s="74"/>
      <c r="H6" s="74"/>
      <c r="I6" s="75"/>
      <c r="K6" s="84"/>
    </row>
    <row r="7" spans="1:12" ht="13.5" customHeight="1" thickTop="1" thickBot="1" x14ac:dyDescent="0.25">
      <c r="A7" s="55"/>
      <c r="B7" s="48"/>
      <c r="C7" s="60"/>
      <c r="D7" s="4"/>
      <c r="E7" s="22"/>
      <c r="F7" s="5"/>
      <c r="G7" s="5"/>
      <c r="H7" s="5"/>
      <c r="I7" s="42"/>
      <c r="K7" s="85"/>
    </row>
    <row r="8" spans="1:12" ht="13.5" customHeight="1" thickBot="1" x14ac:dyDescent="0.25">
      <c r="A8" s="55"/>
      <c r="B8" s="48"/>
      <c r="C8" s="128" t="s">
        <v>16</v>
      </c>
      <c r="D8" s="128"/>
      <c r="E8" s="128"/>
      <c r="F8" s="128"/>
      <c r="G8" s="6"/>
      <c r="H8" s="5"/>
      <c r="I8" s="42"/>
      <c r="J8" s="9">
        <f>H747</f>
        <v>3604543.9800000009</v>
      </c>
    </row>
    <row r="9" spans="1:12" ht="14.25" customHeight="1" thickBot="1" x14ac:dyDescent="0.25">
      <c r="A9" s="56" t="s">
        <v>0</v>
      </c>
      <c r="B9" s="12" t="s">
        <v>8</v>
      </c>
      <c r="C9" s="61" t="s">
        <v>1</v>
      </c>
      <c r="D9" s="127" t="s">
        <v>2</v>
      </c>
      <c r="E9" s="23" t="s">
        <v>3</v>
      </c>
      <c r="F9" s="6" t="s">
        <v>4</v>
      </c>
      <c r="G9" s="6" t="s">
        <v>4</v>
      </c>
      <c r="H9" s="6" t="s">
        <v>5</v>
      </c>
      <c r="I9" s="43"/>
      <c r="K9" s="86"/>
    </row>
    <row r="10" spans="1:12" x14ac:dyDescent="0.2">
      <c r="A10" s="29"/>
      <c r="B10" s="92" t="s">
        <v>9</v>
      </c>
      <c r="C10" s="62"/>
      <c r="D10" s="29"/>
      <c r="E10" s="30"/>
      <c r="F10" s="31" t="s">
        <v>10</v>
      </c>
      <c r="G10" s="31" t="s">
        <v>11</v>
      </c>
      <c r="H10" s="32"/>
      <c r="I10" s="44"/>
      <c r="K10" s="87"/>
    </row>
    <row r="11" spans="1:12" s="34" customFormat="1" x14ac:dyDescent="0.2">
      <c r="A11" s="113">
        <v>1</v>
      </c>
      <c r="B11" s="114"/>
      <c r="C11" s="115" t="s">
        <v>410</v>
      </c>
      <c r="D11" s="116"/>
      <c r="E11" s="117"/>
      <c r="F11" s="118"/>
      <c r="G11" s="118"/>
      <c r="H11" s="118"/>
      <c r="I11" s="45"/>
      <c r="K11" s="33"/>
    </row>
    <row r="12" spans="1:12" s="34" customFormat="1" x14ac:dyDescent="0.2">
      <c r="A12" s="57" t="s">
        <v>25</v>
      </c>
      <c r="B12" s="93"/>
      <c r="C12" s="63" t="s">
        <v>30</v>
      </c>
      <c r="D12" s="35"/>
      <c r="E12" s="36"/>
      <c r="F12" s="94"/>
      <c r="G12" s="94"/>
      <c r="H12" s="94"/>
      <c r="I12" s="45"/>
      <c r="K12" s="33"/>
    </row>
    <row r="13" spans="1:12" s="34" customFormat="1" x14ac:dyDescent="0.2">
      <c r="A13" s="66" t="s">
        <v>439</v>
      </c>
      <c r="B13" s="88" t="s">
        <v>411</v>
      </c>
      <c r="C13" s="90" t="s">
        <v>412</v>
      </c>
      <c r="D13" s="89" t="s">
        <v>121</v>
      </c>
      <c r="E13" s="95">
        <v>3.75</v>
      </c>
      <c r="F13" s="15">
        <v>287.8</v>
      </c>
      <c r="G13" s="16">
        <v>374.14</v>
      </c>
      <c r="H13" s="16">
        <f t="shared" ref="H13:H16" si="0">ROUND(G13*E13,2)</f>
        <v>1403.03</v>
      </c>
      <c r="I13" s="46"/>
      <c r="K13" s="91"/>
    </row>
    <row r="14" spans="1:12" s="34" customFormat="1" x14ac:dyDescent="0.2">
      <c r="A14" s="66" t="s">
        <v>440</v>
      </c>
      <c r="B14" s="47">
        <v>78472</v>
      </c>
      <c r="C14" s="7" t="s">
        <v>413</v>
      </c>
      <c r="D14" s="8" t="s">
        <v>21</v>
      </c>
      <c r="E14" s="104">
        <v>411.57</v>
      </c>
      <c r="F14" s="105">
        <v>0.37</v>
      </c>
      <c r="G14" s="106">
        <v>0.48</v>
      </c>
      <c r="H14" s="106">
        <f t="shared" si="0"/>
        <v>197.55</v>
      </c>
      <c r="I14" s="41"/>
      <c r="K14" s="91"/>
    </row>
    <row r="15" spans="1:12" s="34" customFormat="1" ht="22.5" x14ac:dyDescent="0.2">
      <c r="A15" s="66" t="s">
        <v>441</v>
      </c>
      <c r="B15" s="88" t="s">
        <v>415</v>
      </c>
      <c r="C15" s="122" t="s">
        <v>416</v>
      </c>
      <c r="D15" s="8" t="s">
        <v>21</v>
      </c>
      <c r="E15" s="104">
        <v>12</v>
      </c>
      <c r="F15" s="105">
        <v>117.71</v>
      </c>
      <c r="G15" s="106">
        <v>153.02000000000001</v>
      </c>
      <c r="H15" s="106">
        <f t="shared" si="0"/>
        <v>1836.24</v>
      </c>
      <c r="I15" s="41"/>
      <c r="K15" s="91"/>
    </row>
    <row r="16" spans="1:12" s="34" customFormat="1" x14ac:dyDescent="0.2">
      <c r="A16" s="66" t="s">
        <v>442</v>
      </c>
      <c r="B16" s="121">
        <v>98459</v>
      </c>
      <c r="C16" s="7" t="s">
        <v>414</v>
      </c>
      <c r="D16" s="8" t="s">
        <v>21</v>
      </c>
      <c r="E16" s="104">
        <v>102.3</v>
      </c>
      <c r="F16" s="105">
        <v>76.3</v>
      </c>
      <c r="G16" s="106">
        <v>99.19</v>
      </c>
      <c r="H16" s="106">
        <f t="shared" si="0"/>
        <v>10147.14</v>
      </c>
      <c r="I16" s="41"/>
      <c r="K16" s="91"/>
    </row>
    <row r="17" spans="1:12" x14ac:dyDescent="0.2">
      <c r="A17" s="59"/>
      <c r="B17" s="52"/>
      <c r="C17" s="65"/>
      <c r="D17" s="59"/>
      <c r="E17" s="38"/>
      <c r="F17" s="19"/>
      <c r="G17" s="19"/>
      <c r="H17" s="20">
        <f>SUM(H13:H16)</f>
        <v>13583.96</v>
      </c>
      <c r="I17" s="24">
        <f>H17/H$627</f>
        <v>10.745018628234233</v>
      </c>
      <c r="K17" s="77"/>
      <c r="L17" s="80"/>
    </row>
    <row r="18" spans="1:12" s="34" customFormat="1" x14ac:dyDescent="0.2">
      <c r="A18" s="57" t="s">
        <v>26</v>
      </c>
      <c r="B18" s="49"/>
      <c r="C18" s="63" t="s">
        <v>6</v>
      </c>
      <c r="D18" s="96"/>
      <c r="E18" s="36"/>
      <c r="F18" s="94"/>
      <c r="G18" s="94"/>
      <c r="H18" s="94"/>
      <c r="I18" s="45"/>
      <c r="K18" s="33"/>
      <c r="L18" s="78"/>
    </row>
    <row r="19" spans="1:12" s="34" customFormat="1" x14ac:dyDescent="0.2">
      <c r="A19" s="66" t="s">
        <v>443</v>
      </c>
      <c r="B19" s="88" t="s">
        <v>327</v>
      </c>
      <c r="C19" s="7" t="s">
        <v>328</v>
      </c>
      <c r="D19" s="89" t="s">
        <v>122</v>
      </c>
      <c r="E19" s="95">
        <v>11.73</v>
      </c>
      <c r="F19" s="15">
        <v>37.9</v>
      </c>
      <c r="G19" s="16">
        <v>49.27</v>
      </c>
      <c r="H19" s="16">
        <f t="shared" ref="H19:H26" si="1">ROUND(G19*E19,2)</f>
        <v>577.94000000000005</v>
      </c>
      <c r="I19" s="46"/>
      <c r="K19" s="33"/>
      <c r="L19" s="78"/>
    </row>
    <row r="20" spans="1:12" s="34" customFormat="1" x14ac:dyDescent="0.2">
      <c r="A20" s="66" t="s">
        <v>444</v>
      </c>
      <c r="B20" s="88" t="s">
        <v>123</v>
      </c>
      <c r="C20" s="90" t="s">
        <v>124</v>
      </c>
      <c r="D20" s="89" t="s">
        <v>122</v>
      </c>
      <c r="E20" s="95">
        <v>55.06</v>
      </c>
      <c r="F20" s="15">
        <v>70.569999999999993</v>
      </c>
      <c r="G20" s="16">
        <v>91.74</v>
      </c>
      <c r="H20" s="16">
        <f t="shared" si="1"/>
        <v>5051.2</v>
      </c>
      <c r="I20" s="46"/>
      <c r="K20" s="33"/>
      <c r="L20" s="78"/>
    </row>
    <row r="21" spans="1:12" s="34" customFormat="1" x14ac:dyDescent="0.2">
      <c r="A21" s="66" t="s">
        <v>445</v>
      </c>
      <c r="B21" s="88" t="s">
        <v>125</v>
      </c>
      <c r="C21" s="90" t="s">
        <v>329</v>
      </c>
      <c r="D21" s="89" t="s">
        <v>122</v>
      </c>
      <c r="E21" s="95">
        <v>5.86</v>
      </c>
      <c r="F21" s="15">
        <v>34.340000000000003</v>
      </c>
      <c r="G21" s="16">
        <v>44.64</v>
      </c>
      <c r="H21" s="16">
        <f t="shared" si="1"/>
        <v>261.58999999999997</v>
      </c>
      <c r="I21" s="46"/>
      <c r="K21" s="33"/>
      <c r="L21" s="78"/>
    </row>
    <row r="22" spans="1:12" s="34" customFormat="1" ht="22.5" x14ac:dyDescent="0.2">
      <c r="A22" s="66" t="s">
        <v>446</v>
      </c>
      <c r="B22" s="47">
        <v>83338</v>
      </c>
      <c r="C22" s="122" t="s">
        <v>431</v>
      </c>
      <c r="D22" s="8" t="s">
        <v>22</v>
      </c>
      <c r="E22" s="95">
        <v>40.25</v>
      </c>
      <c r="F22" s="105">
        <v>2.44</v>
      </c>
      <c r="G22" s="106">
        <v>3.17</v>
      </c>
      <c r="H22" s="106">
        <f t="shared" si="1"/>
        <v>127.59</v>
      </c>
      <c r="I22" s="41"/>
      <c r="K22" s="33"/>
      <c r="L22" s="78"/>
    </row>
    <row r="23" spans="1:12" s="34" customFormat="1" ht="45" x14ac:dyDescent="0.2">
      <c r="A23" s="66" t="s">
        <v>447</v>
      </c>
      <c r="B23" s="121">
        <v>72888</v>
      </c>
      <c r="C23" s="125" t="s">
        <v>432</v>
      </c>
      <c r="D23" s="8" t="s">
        <v>417</v>
      </c>
      <c r="E23" s="95">
        <v>40.25</v>
      </c>
      <c r="F23" s="105">
        <v>1.1399999999999999</v>
      </c>
      <c r="G23" s="106">
        <v>1.48</v>
      </c>
      <c r="H23" s="106">
        <f t="shared" si="1"/>
        <v>59.57</v>
      </c>
      <c r="I23" s="41"/>
      <c r="K23" s="33"/>
      <c r="L23" s="78"/>
    </row>
    <row r="24" spans="1:12" s="34" customFormat="1" x14ac:dyDescent="0.2">
      <c r="A24" s="66" t="s">
        <v>448</v>
      </c>
      <c r="B24" s="88" t="s">
        <v>418</v>
      </c>
      <c r="C24" s="90" t="s">
        <v>419</v>
      </c>
      <c r="D24" s="89" t="s">
        <v>420</v>
      </c>
      <c r="E24" s="95">
        <v>40.25</v>
      </c>
      <c r="F24" s="105">
        <v>15.4</v>
      </c>
      <c r="G24" s="106">
        <v>20.02</v>
      </c>
      <c r="H24" s="106">
        <f t="shared" si="1"/>
        <v>805.81</v>
      </c>
      <c r="I24" s="41"/>
      <c r="K24" s="33"/>
      <c r="L24" s="78"/>
    </row>
    <row r="25" spans="1:12" s="34" customFormat="1" x14ac:dyDescent="0.2">
      <c r="A25" s="66" t="s">
        <v>449</v>
      </c>
      <c r="B25" s="88" t="s">
        <v>421</v>
      </c>
      <c r="C25" s="90" t="s">
        <v>422</v>
      </c>
      <c r="D25" s="8" t="s">
        <v>21</v>
      </c>
      <c r="E25" s="104">
        <v>268.33999999999997</v>
      </c>
      <c r="F25" s="105">
        <v>1.3</v>
      </c>
      <c r="G25" s="106">
        <v>1.69</v>
      </c>
      <c r="H25" s="106">
        <f t="shared" si="1"/>
        <v>453.49</v>
      </c>
      <c r="I25" s="41"/>
      <c r="K25" s="33"/>
      <c r="L25" s="78"/>
    </row>
    <row r="26" spans="1:12" s="34" customFormat="1" ht="22.5" x14ac:dyDescent="0.2">
      <c r="A26" s="66" t="s">
        <v>450</v>
      </c>
      <c r="B26" s="88" t="s">
        <v>423</v>
      </c>
      <c r="C26" s="90" t="s">
        <v>424</v>
      </c>
      <c r="D26" s="89" t="s">
        <v>122</v>
      </c>
      <c r="E26" s="95">
        <v>40.25</v>
      </c>
      <c r="F26" s="15">
        <v>7.07</v>
      </c>
      <c r="G26" s="16">
        <v>9.19</v>
      </c>
      <c r="H26" s="16">
        <f t="shared" si="1"/>
        <v>369.9</v>
      </c>
      <c r="I26" s="46"/>
      <c r="K26" s="33"/>
      <c r="L26" s="78"/>
    </row>
    <row r="27" spans="1:12" x14ac:dyDescent="0.2">
      <c r="A27" s="59"/>
      <c r="B27" s="52"/>
      <c r="C27" s="65"/>
      <c r="D27" s="59"/>
      <c r="E27" s="38"/>
      <c r="F27" s="19"/>
      <c r="G27" s="19"/>
      <c r="H27" s="20">
        <f>SUM(H19:H26)</f>
        <v>7707.0899999999983</v>
      </c>
      <c r="I27" s="24">
        <f>H27/H$633</f>
        <v>0.32080260068929917</v>
      </c>
      <c r="K27" s="77"/>
      <c r="L27" s="80"/>
    </row>
    <row r="28" spans="1:12" s="34" customFormat="1" x14ac:dyDescent="0.2">
      <c r="A28" s="57" t="s">
        <v>27</v>
      </c>
      <c r="B28" s="49"/>
      <c r="C28" s="63" t="s">
        <v>119</v>
      </c>
      <c r="D28" s="96"/>
      <c r="E28" s="36"/>
      <c r="F28" s="94"/>
      <c r="G28" s="94"/>
      <c r="H28" s="94"/>
      <c r="I28" s="45"/>
      <c r="K28" s="33"/>
      <c r="L28" s="78"/>
    </row>
    <row r="29" spans="1:12" ht="33.75" x14ac:dyDescent="0.2">
      <c r="A29" s="26" t="s">
        <v>451</v>
      </c>
      <c r="B29" s="123">
        <v>94273</v>
      </c>
      <c r="C29" s="124" t="s">
        <v>425</v>
      </c>
      <c r="D29" s="89" t="s">
        <v>149</v>
      </c>
      <c r="E29" s="95">
        <v>195.57</v>
      </c>
      <c r="F29" s="15">
        <v>35.75</v>
      </c>
      <c r="G29" s="16">
        <v>46.48</v>
      </c>
      <c r="H29" s="16">
        <f t="shared" ref="H29:H34" si="2">ROUND(G29*E29,2)</f>
        <v>9090.09</v>
      </c>
      <c r="I29" s="46"/>
      <c r="K29" s="77"/>
      <c r="L29" s="80"/>
    </row>
    <row r="30" spans="1:12" s="34" customFormat="1" ht="22.5" x14ac:dyDescent="0.2">
      <c r="A30" s="26" t="s">
        <v>452</v>
      </c>
      <c r="B30" s="51">
        <v>92396</v>
      </c>
      <c r="C30" s="107" t="s">
        <v>426</v>
      </c>
      <c r="D30" s="89" t="s">
        <v>121</v>
      </c>
      <c r="E30" s="95">
        <v>108.39</v>
      </c>
      <c r="F30" s="15">
        <v>57.04</v>
      </c>
      <c r="G30" s="16">
        <v>74.150000000000006</v>
      </c>
      <c r="H30" s="16">
        <f t="shared" si="2"/>
        <v>8037.12</v>
      </c>
      <c r="I30" s="46"/>
      <c r="K30" s="33"/>
      <c r="L30" s="78"/>
    </row>
    <row r="31" spans="1:12" ht="20.25" customHeight="1" x14ac:dyDescent="0.2">
      <c r="A31" s="26" t="s">
        <v>453</v>
      </c>
      <c r="B31" s="123">
        <v>93679</v>
      </c>
      <c r="C31" s="108" t="s">
        <v>427</v>
      </c>
      <c r="D31" s="89" t="s">
        <v>121</v>
      </c>
      <c r="E31" s="95">
        <v>66.930000000000007</v>
      </c>
      <c r="F31" s="15">
        <v>62.02</v>
      </c>
      <c r="G31" s="16">
        <v>80.63</v>
      </c>
      <c r="H31" s="16">
        <f t="shared" si="2"/>
        <v>5396.57</v>
      </c>
      <c r="I31" s="46"/>
      <c r="K31" s="77"/>
      <c r="L31" s="80"/>
    </row>
    <row r="32" spans="1:12" s="111" customFormat="1" x14ac:dyDescent="0.2">
      <c r="A32" s="26" t="s">
        <v>454</v>
      </c>
      <c r="B32" s="51">
        <v>96402</v>
      </c>
      <c r="C32" s="110" t="s">
        <v>428</v>
      </c>
      <c r="D32" s="89" t="s">
        <v>121</v>
      </c>
      <c r="E32" s="104">
        <v>268.33999999999997</v>
      </c>
      <c r="F32" s="15">
        <v>1.26</v>
      </c>
      <c r="G32" s="16">
        <v>1.64</v>
      </c>
      <c r="H32" s="16">
        <f t="shared" si="2"/>
        <v>440.08</v>
      </c>
      <c r="I32" s="46"/>
      <c r="K32" s="112"/>
      <c r="L32" s="78"/>
    </row>
    <row r="33" spans="1:12" s="111" customFormat="1" x14ac:dyDescent="0.2">
      <c r="A33" s="26" t="s">
        <v>455</v>
      </c>
      <c r="B33" s="51">
        <v>97802</v>
      </c>
      <c r="C33" s="110" t="s">
        <v>429</v>
      </c>
      <c r="D33" s="89" t="s">
        <v>121</v>
      </c>
      <c r="E33" s="104">
        <v>268.33999999999997</v>
      </c>
      <c r="F33" s="15">
        <v>3.38</v>
      </c>
      <c r="G33" s="16">
        <v>4.3899999999999997</v>
      </c>
      <c r="H33" s="16">
        <f t="shared" si="2"/>
        <v>1178.01</v>
      </c>
      <c r="I33" s="46"/>
      <c r="K33" s="112"/>
      <c r="L33" s="78"/>
    </row>
    <row r="34" spans="1:12" s="34" customFormat="1" ht="22.5" x14ac:dyDescent="0.2">
      <c r="A34" s="26" t="s">
        <v>456</v>
      </c>
      <c r="B34" s="51">
        <v>94990</v>
      </c>
      <c r="C34" s="107" t="s">
        <v>430</v>
      </c>
      <c r="D34" s="89" t="s">
        <v>122</v>
      </c>
      <c r="E34" s="39">
        <v>0.63</v>
      </c>
      <c r="F34" s="15">
        <v>567.07000000000005</v>
      </c>
      <c r="G34" s="16">
        <v>737.19</v>
      </c>
      <c r="H34" s="16">
        <f t="shared" si="2"/>
        <v>464.43</v>
      </c>
      <c r="I34" s="46"/>
      <c r="K34" s="33"/>
      <c r="L34" s="78"/>
    </row>
    <row r="35" spans="1:12" x14ac:dyDescent="0.2">
      <c r="D35" s="50"/>
      <c r="E35" s="14"/>
      <c r="F35" s="14"/>
      <c r="G35" s="14"/>
      <c r="H35" s="20">
        <f>SUM(H29:H34)</f>
        <v>24606.3</v>
      </c>
      <c r="I35" s="24">
        <f>H35/H$645</f>
        <v>1.2824624897585626</v>
      </c>
      <c r="L35" s="80"/>
    </row>
    <row r="36" spans="1:12" s="34" customFormat="1" x14ac:dyDescent="0.2">
      <c r="A36" s="57" t="s">
        <v>28</v>
      </c>
      <c r="B36" s="49"/>
      <c r="C36" s="63" t="s">
        <v>14</v>
      </c>
      <c r="D36" s="96"/>
      <c r="E36" s="36"/>
      <c r="F36" s="94"/>
      <c r="G36" s="94"/>
      <c r="H36" s="94"/>
      <c r="I36" s="45"/>
      <c r="K36" s="33"/>
      <c r="L36" s="78"/>
    </row>
    <row r="37" spans="1:12" x14ac:dyDescent="0.2">
      <c r="A37" s="26" t="s">
        <v>457</v>
      </c>
      <c r="B37" s="123">
        <v>83693</v>
      </c>
      <c r="C37" s="126" t="s">
        <v>433</v>
      </c>
      <c r="D37" s="89" t="s">
        <v>121</v>
      </c>
      <c r="E37" s="95">
        <v>48.89</v>
      </c>
      <c r="F37" s="15">
        <v>3.36</v>
      </c>
      <c r="G37" s="16">
        <v>4.37</v>
      </c>
      <c r="H37" s="16">
        <f t="shared" ref="H37:H38" si="3">ROUND(G37*E37,2)</f>
        <v>213.65</v>
      </c>
      <c r="I37" s="46"/>
      <c r="K37" s="77"/>
      <c r="L37" s="80"/>
    </row>
    <row r="38" spans="1:12" x14ac:dyDescent="0.2">
      <c r="A38" s="26" t="s">
        <v>458</v>
      </c>
      <c r="B38" s="123">
        <v>72947</v>
      </c>
      <c r="C38" s="126" t="s">
        <v>434</v>
      </c>
      <c r="D38" s="89" t="s">
        <v>121</v>
      </c>
      <c r="E38" s="95">
        <v>39.11</v>
      </c>
      <c r="F38" s="15">
        <v>35.79</v>
      </c>
      <c r="G38" s="16">
        <v>46.53</v>
      </c>
      <c r="H38" s="16">
        <f t="shared" si="3"/>
        <v>1819.79</v>
      </c>
      <c r="I38" s="46"/>
      <c r="K38" s="77"/>
      <c r="L38" s="80"/>
    </row>
    <row r="39" spans="1:12" x14ac:dyDescent="0.2">
      <c r="D39" s="50"/>
      <c r="E39" s="14"/>
      <c r="F39" s="14"/>
      <c r="G39" s="14"/>
      <c r="H39" s="20">
        <f>SUM(H37:H38)</f>
        <v>2033.44</v>
      </c>
      <c r="I39" s="24">
        <f>H39/H$645</f>
        <v>0.10598141635169252</v>
      </c>
      <c r="L39" s="80"/>
    </row>
    <row r="40" spans="1:12" s="34" customFormat="1" x14ac:dyDescent="0.2">
      <c r="A40" s="57" t="s">
        <v>29</v>
      </c>
      <c r="B40" s="49"/>
      <c r="C40" s="63" t="s">
        <v>435</v>
      </c>
      <c r="D40" s="96"/>
      <c r="E40" s="36"/>
      <c r="F40" s="94"/>
      <c r="G40" s="94"/>
      <c r="H40" s="94"/>
      <c r="I40" s="45"/>
      <c r="K40" s="33"/>
      <c r="L40" s="78"/>
    </row>
    <row r="41" spans="1:12" x14ac:dyDescent="0.2">
      <c r="A41" s="26" t="s">
        <v>459</v>
      </c>
      <c r="B41" s="123">
        <v>98511</v>
      </c>
      <c r="C41" s="109" t="s">
        <v>436</v>
      </c>
      <c r="D41" s="89" t="s">
        <v>145</v>
      </c>
      <c r="E41" s="95">
        <v>8</v>
      </c>
      <c r="F41" s="15">
        <v>107.32</v>
      </c>
      <c r="G41" s="16">
        <v>139.52000000000001</v>
      </c>
      <c r="H41" s="16">
        <f t="shared" ref="H41:H42" si="4">ROUND(G41*E41,2)</f>
        <v>1116.1600000000001</v>
      </c>
      <c r="I41" s="46"/>
      <c r="K41" s="77"/>
      <c r="L41" s="80"/>
    </row>
    <row r="42" spans="1:12" x14ac:dyDescent="0.2">
      <c r="A42" s="26" t="s">
        <v>460</v>
      </c>
      <c r="B42" s="123">
        <v>98516</v>
      </c>
      <c r="C42" s="109" t="s">
        <v>437</v>
      </c>
      <c r="D42" s="89" t="s">
        <v>145</v>
      </c>
      <c r="E42" s="95">
        <v>3</v>
      </c>
      <c r="F42" s="15">
        <v>253.79</v>
      </c>
      <c r="G42" s="16">
        <v>329.93</v>
      </c>
      <c r="H42" s="16">
        <f t="shared" si="4"/>
        <v>989.79</v>
      </c>
      <c r="I42" s="46"/>
      <c r="K42" s="77"/>
      <c r="L42" s="80"/>
    </row>
    <row r="43" spans="1:12" x14ac:dyDescent="0.2">
      <c r="A43" s="59"/>
      <c r="B43" s="37"/>
      <c r="C43" s="65"/>
      <c r="D43" s="37"/>
      <c r="E43" s="97"/>
      <c r="F43" s="97"/>
      <c r="G43" s="97"/>
      <c r="H43" s="98">
        <f>SUM(H41:H42)</f>
        <v>2105.9499999999998</v>
      </c>
      <c r="I43" s="24">
        <f>H43/H$631</f>
        <v>1.8949134851579583</v>
      </c>
      <c r="L43" s="80"/>
    </row>
    <row r="44" spans="1:12" x14ac:dyDescent="0.2">
      <c r="A44" s="120" t="s">
        <v>461</v>
      </c>
      <c r="B44" s="37"/>
      <c r="C44" s="65"/>
      <c r="D44" s="37"/>
      <c r="E44" s="97"/>
      <c r="F44" s="97"/>
      <c r="G44" s="97"/>
      <c r="H44" s="98">
        <f>H17+H27+H35+H39+H43</f>
        <v>50036.739999999991</v>
      </c>
      <c r="I44" s="24" t="e">
        <f>H44/H$1010</f>
        <v>#DIV/0!</v>
      </c>
      <c r="L44" s="80"/>
    </row>
    <row r="45" spans="1:12" s="34" customFormat="1" x14ac:dyDescent="0.2">
      <c r="A45" s="113">
        <v>2</v>
      </c>
      <c r="B45" s="114"/>
      <c r="C45" s="115" t="s">
        <v>438</v>
      </c>
      <c r="D45" s="116"/>
      <c r="E45" s="117"/>
      <c r="F45" s="118"/>
      <c r="G45" s="118"/>
      <c r="H45" s="118"/>
      <c r="I45" s="45"/>
      <c r="K45" s="33"/>
    </row>
    <row r="46" spans="1:12" s="34" customFormat="1" x14ac:dyDescent="0.2">
      <c r="A46" s="57" t="s">
        <v>31</v>
      </c>
      <c r="B46" s="49"/>
      <c r="C46" s="63" t="s">
        <v>6</v>
      </c>
      <c r="D46" s="96"/>
      <c r="E46" s="36"/>
      <c r="F46" s="94"/>
      <c r="G46" s="94"/>
      <c r="H46" s="94"/>
      <c r="I46" s="45"/>
      <c r="K46" s="33"/>
      <c r="L46" s="78"/>
    </row>
    <row r="47" spans="1:12" s="34" customFormat="1" x14ac:dyDescent="0.2">
      <c r="A47" s="66" t="s">
        <v>941</v>
      </c>
      <c r="B47" s="88" t="s">
        <v>327</v>
      </c>
      <c r="C47" s="7" t="s">
        <v>328</v>
      </c>
      <c r="D47" s="89" t="s">
        <v>122</v>
      </c>
      <c r="E47" s="95">
        <v>20.66</v>
      </c>
      <c r="F47" s="15">
        <v>37.9</v>
      </c>
      <c r="G47" s="16">
        <v>49.27</v>
      </c>
      <c r="H47" s="16">
        <f t="shared" ref="H47:H49" si="5">ROUND(G47*E47,2)</f>
        <v>1017.92</v>
      </c>
      <c r="I47" s="46"/>
      <c r="K47" s="33"/>
      <c r="L47" s="78"/>
    </row>
    <row r="48" spans="1:12" s="34" customFormat="1" x14ac:dyDescent="0.2">
      <c r="A48" s="66" t="s">
        <v>942</v>
      </c>
      <c r="B48" s="88" t="s">
        <v>123</v>
      </c>
      <c r="C48" s="90" t="s">
        <v>124</v>
      </c>
      <c r="D48" s="89" t="s">
        <v>122</v>
      </c>
      <c r="E48" s="95">
        <v>203.27</v>
      </c>
      <c r="F48" s="15">
        <v>70.569999999999993</v>
      </c>
      <c r="G48" s="16">
        <v>91.74</v>
      </c>
      <c r="H48" s="16">
        <f t="shared" si="5"/>
        <v>18647.990000000002</v>
      </c>
      <c r="I48" s="46"/>
      <c r="K48" s="33"/>
      <c r="L48" s="78"/>
    </row>
    <row r="49" spans="1:12" s="34" customFormat="1" x14ac:dyDescent="0.2">
      <c r="A49" s="66" t="s">
        <v>943</v>
      </c>
      <c r="B49" s="88" t="s">
        <v>125</v>
      </c>
      <c r="C49" s="90" t="s">
        <v>329</v>
      </c>
      <c r="D49" s="89" t="s">
        <v>122</v>
      </c>
      <c r="E49" s="95">
        <v>5.83</v>
      </c>
      <c r="F49" s="15">
        <v>34.340000000000003</v>
      </c>
      <c r="G49" s="16">
        <v>44.64</v>
      </c>
      <c r="H49" s="16">
        <f t="shared" si="5"/>
        <v>260.25</v>
      </c>
      <c r="I49" s="46"/>
      <c r="K49" s="33"/>
      <c r="L49" s="78"/>
    </row>
    <row r="50" spans="1:12" x14ac:dyDescent="0.2">
      <c r="A50" s="59"/>
      <c r="B50" s="52"/>
      <c r="C50" s="65"/>
      <c r="D50" s="59"/>
      <c r="E50" s="38"/>
      <c r="F50" s="19"/>
      <c r="G50" s="19"/>
      <c r="H50" s="20">
        <f>SUM(H47:H49)</f>
        <v>19926.16</v>
      </c>
      <c r="I50" s="24" t="e">
        <f>H50/H$1010</f>
        <v>#DIV/0!</v>
      </c>
      <c r="K50" s="77"/>
      <c r="L50" s="80"/>
    </row>
    <row r="51" spans="1:12" s="34" customFormat="1" x14ac:dyDescent="0.2">
      <c r="A51" s="57" t="s">
        <v>32</v>
      </c>
      <c r="B51" s="49"/>
      <c r="C51" s="63" t="s">
        <v>126</v>
      </c>
      <c r="D51" s="96"/>
      <c r="E51" s="36"/>
      <c r="F51" s="94"/>
      <c r="G51" s="94"/>
      <c r="H51" s="94"/>
      <c r="I51" s="45"/>
      <c r="K51" s="33"/>
      <c r="L51" s="78"/>
    </row>
    <row r="52" spans="1:12" s="34" customFormat="1" ht="22.5" x14ac:dyDescent="0.2">
      <c r="A52" s="66" t="s">
        <v>944</v>
      </c>
      <c r="B52" s="88" t="s">
        <v>127</v>
      </c>
      <c r="C52" s="90" t="s">
        <v>330</v>
      </c>
      <c r="D52" s="89" t="s">
        <v>121</v>
      </c>
      <c r="E52" s="95">
        <v>34.65</v>
      </c>
      <c r="F52" s="15">
        <v>46.91</v>
      </c>
      <c r="G52" s="16">
        <v>60.98</v>
      </c>
      <c r="H52" s="16">
        <f t="shared" ref="H52:H58" si="6">ROUND(G52*E52,2)</f>
        <v>2112.96</v>
      </c>
      <c r="I52" s="46"/>
      <c r="K52" s="33"/>
      <c r="L52" s="78"/>
    </row>
    <row r="53" spans="1:12" s="34" customFormat="1" ht="22.5" x14ac:dyDescent="0.2">
      <c r="A53" s="66" t="s">
        <v>945</v>
      </c>
      <c r="B53" s="88" t="s">
        <v>136</v>
      </c>
      <c r="C53" s="90" t="s">
        <v>223</v>
      </c>
      <c r="D53" s="89" t="s">
        <v>121</v>
      </c>
      <c r="E53" s="95">
        <v>10.08</v>
      </c>
      <c r="F53" s="15">
        <v>103.99</v>
      </c>
      <c r="G53" s="16">
        <v>135.19</v>
      </c>
      <c r="H53" s="16">
        <f t="shared" si="6"/>
        <v>1362.72</v>
      </c>
      <c r="I53" s="46"/>
      <c r="K53" s="33"/>
      <c r="L53" s="78"/>
    </row>
    <row r="54" spans="1:12" s="34" customFormat="1" x14ac:dyDescent="0.2">
      <c r="A54" s="66" t="s">
        <v>946</v>
      </c>
      <c r="B54" s="88" t="s">
        <v>128</v>
      </c>
      <c r="C54" s="90" t="s">
        <v>219</v>
      </c>
      <c r="D54" s="89" t="s">
        <v>129</v>
      </c>
      <c r="E54" s="95">
        <v>72.010000000000005</v>
      </c>
      <c r="F54" s="15">
        <v>11.97</v>
      </c>
      <c r="G54" s="16">
        <v>15.56</v>
      </c>
      <c r="H54" s="16">
        <f t="shared" si="6"/>
        <v>1120.48</v>
      </c>
      <c r="I54" s="46"/>
      <c r="K54" s="33"/>
      <c r="L54" s="78"/>
    </row>
    <row r="55" spans="1:12" s="34" customFormat="1" x14ac:dyDescent="0.2">
      <c r="A55" s="66" t="s">
        <v>947</v>
      </c>
      <c r="B55" s="88" t="s">
        <v>130</v>
      </c>
      <c r="C55" s="90" t="s">
        <v>220</v>
      </c>
      <c r="D55" s="89" t="s">
        <v>129</v>
      </c>
      <c r="E55" s="95">
        <v>129.4</v>
      </c>
      <c r="F55" s="15">
        <v>9.6999999999999993</v>
      </c>
      <c r="G55" s="16">
        <v>12.61</v>
      </c>
      <c r="H55" s="16">
        <f t="shared" si="6"/>
        <v>1631.73</v>
      </c>
      <c r="I55" s="46"/>
      <c r="K55" s="33"/>
      <c r="L55" s="78"/>
    </row>
    <row r="56" spans="1:12" s="34" customFormat="1" ht="21.75" customHeight="1" x14ac:dyDescent="0.2">
      <c r="A56" s="66" t="s">
        <v>948</v>
      </c>
      <c r="B56" s="88" t="s">
        <v>131</v>
      </c>
      <c r="C56" s="90" t="s">
        <v>221</v>
      </c>
      <c r="D56" s="89" t="s">
        <v>129</v>
      </c>
      <c r="E56" s="95">
        <v>189.17</v>
      </c>
      <c r="F56" s="15">
        <v>7.9</v>
      </c>
      <c r="G56" s="16">
        <v>10.27</v>
      </c>
      <c r="H56" s="16">
        <f t="shared" si="6"/>
        <v>1942.78</v>
      </c>
      <c r="I56" s="46"/>
      <c r="K56" s="33"/>
      <c r="L56" s="78"/>
    </row>
    <row r="57" spans="1:12" s="34" customFormat="1" ht="22.5" x14ac:dyDescent="0.2">
      <c r="A57" s="66" t="s">
        <v>949</v>
      </c>
      <c r="B57" s="88" t="s">
        <v>132</v>
      </c>
      <c r="C57" s="90" t="s">
        <v>331</v>
      </c>
      <c r="D57" s="89" t="s">
        <v>122</v>
      </c>
      <c r="E57" s="95">
        <v>6.47</v>
      </c>
      <c r="F57" s="15">
        <v>345.84</v>
      </c>
      <c r="G57" s="16">
        <v>449.59</v>
      </c>
      <c r="H57" s="16">
        <f t="shared" si="6"/>
        <v>2908.85</v>
      </c>
      <c r="I57" s="46"/>
      <c r="K57" s="33"/>
      <c r="L57" s="78"/>
    </row>
    <row r="58" spans="1:12" s="34" customFormat="1" ht="18" customHeight="1" x14ac:dyDescent="0.2">
      <c r="A58" s="66" t="s">
        <v>950</v>
      </c>
      <c r="B58" s="88" t="s">
        <v>134</v>
      </c>
      <c r="C58" s="90" t="s">
        <v>332</v>
      </c>
      <c r="D58" s="89" t="s">
        <v>122</v>
      </c>
      <c r="E58" s="95">
        <v>6.47</v>
      </c>
      <c r="F58" s="15">
        <v>155.15</v>
      </c>
      <c r="G58" s="16">
        <v>201.7</v>
      </c>
      <c r="H58" s="16">
        <f t="shared" si="6"/>
        <v>1305</v>
      </c>
      <c r="I58" s="46"/>
      <c r="K58" s="33"/>
      <c r="L58" s="78"/>
    </row>
    <row r="59" spans="1:12" x14ac:dyDescent="0.2">
      <c r="A59" s="59"/>
      <c r="B59" s="52"/>
      <c r="C59" s="65"/>
      <c r="D59" s="59"/>
      <c r="E59" s="38"/>
      <c r="F59" s="19"/>
      <c r="G59" s="19"/>
      <c r="H59" s="20">
        <f>SUM(H52:H58)</f>
        <v>12384.519999999999</v>
      </c>
      <c r="I59" s="24" t="e">
        <f>H59/H$1010</f>
        <v>#DIV/0!</v>
      </c>
      <c r="K59" s="77"/>
      <c r="L59" s="80"/>
    </row>
    <row r="60" spans="1:12" s="34" customFormat="1" x14ac:dyDescent="0.2">
      <c r="A60" s="57" t="s">
        <v>33</v>
      </c>
      <c r="B60" s="49"/>
      <c r="C60" s="63" t="s">
        <v>135</v>
      </c>
      <c r="D60" s="96"/>
      <c r="E60" s="36"/>
      <c r="F60" s="94"/>
      <c r="G60" s="94"/>
      <c r="H60" s="94"/>
      <c r="I60" s="45"/>
      <c r="K60" s="33"/>
      <c r="L60" s="78"/>
    </row>
    <row r="61" spans="1:12" s="34" customFormat="1" ht="22.5" x14ac:dyDescent="0.2">
      <c r="A61" s="66" t="s">
        <v>951</v>
      </c>
      <c r="B61" s="88" t="s">
        <v>136</v>
      </c>
      <c r="C61" s="90" t="s">
        <v>223</v>
      </c>
      <c r="D61" s="89" t="s">
        <v>121</v>
      </c>
      <c r="E61" s="95">
        <v>36.75</v>
      </c>
      <c r="F61" s="15">
        <v>103.99</v>
      </c>
      <c r="G61" s="16">
        <v>135.19</v>
      </c>
      <c r="H61" s="16">
        <f t="shared" ref="H61:H70" si="7">ROUND(G61*E61,2)</f>
        <v>4968.2299999999996</v>
      </c>
      <c r="I61" s="46"/>
      <c r="K61" s="33"/>
      <c r="L61" s="78"/>
    </row>
    <row r="62" spans="1:12" s="34" customFormat="1" x14ac:dyDescent="0.2">
      <c r="A62" s="66" t="s">
        <v>952</v>
      </c>
      <c r="B62" s="88" t="s">
        <v>137</v>
      </c>
      <c r="C62" s="90" t="s">
        <v>224</v>
      </c>
      <c r="D62" s="89" t="s">
        <v>121</v>
      </c>
      <c r="E62" s="95">
        <v>34.65</v>
      </c>
      <c r="F62" s="15">
        <v>80.459999999999994</v>
      </c>
      <c r="G62" s="16">
        <v>104.6</v>
      </c>
      <c r="H62" s="16">
        <f t="shared" si="7"/>
        <v>3624.39</v>
      </c>
      <c r="I62" s="46"/>
      <c r="K62" s="33"/>
      <c r="L62" s="78"/>
    </row>
    <row r="63" spans="1:12" s="34" customFormat="1" ht="22.5" x14ac:dyDescent="0.2">
      <c r="A63" s="66" t="s">
        <v>953</v>
      </c>
      <c r="B63" s="88" t="s">
        <v>138</v>
      </c>
      <c r="C63" s="90" t="s">
        <v>225</v>
      </c>
      <c r="D63" s="89" t="s">
        <v>129</v>
      </c>
      <c r="E63" s="95">
        <v>49.31</v>
      </c>
      <c r="F63" s="15">
        <v>12.04</v>
      </c>
      <c r="G63" s="16">
        <v>15.65</v>
      </c>
      <c r="H63" s="16">
        <f t="shared" si="7"/>
        <v>771.7</v>
      </c>
      <c r="I63" s="46"/>
      <c r="K63" s="33"/>
      <c r="L63" s="78"/>
    </row>
    <row r="64" spans="1:12" s="34" customFormat="1" ht="22.5" x14ac:dyDescent="0.2">
      <c r="A64" s="66" t="s">
        <v>954</v>
      </c>
      <c r="B64" s="88" t="s">
        <v>910</v>
      </c>
      <c r="C64" s="90" t="s">
        <v>911</v>
      </c>
      <c r="D64" s="89" t="s">
        <v>129</v>
      </c>
      <c r="E64" s="95">
        <v>264.56</v>
      </c>
      <c r="F64" s="15">
        <v>10.3</v>
      </c>
      <c r="G64" s="16">
        <v>13.39</v>
      </c>
      <c r="H64" s="16">
        <f t="shared" si="7"/>
        <v>3542.46</v>
      </c>
      <c r="I64" s="46"/>
      <c r="K64" s="33"/>
      <c r="L64" s="78"/>
    </row>
    <row r="65" spans="1:12" s="34" customFormat="1" ht="22.5" x14ac:dyDescent="0.2">
      <c r="A65" s="66" t="s">
        <v>955</v>
      </c>
      <c r="B65" s="88" t="s">
        <v>912</v>
      </c>
      <c r="C65" s="90" t="s">
        <v>913</v>
      </c>
      <c r="D65" s="89" t="s">
        <v>129</v>
      </c>
      <c r="E65" s="95">
        <v>57.35</v>
      </c>
      <c r="F65" s="15">
        <v>9.69</v>
      </c>
      <c r="G65" s="16">
        <v>12.6</v>
      </c>
      <c r="H65" s="16">
        <f t="shared" si="7"/>
        <v>722.61</v>
      </c>
      <c r="I65" s="46"/>
      <c r="K65" s="33"/>
      <c r="L65" s="78"/>
    </row>
    <row r="66" spans="1:12" s="34" customFormat="1" ht="22.5" x14ac:dyDescent="0.2">
      <c r="A66" s="66" t="s">
        <v>956</v>
      </c>
      <c r="B66" s="88" t="s">
        <v>139</v>
      </c>
      <c r="C66" s="90" t="s">
        <v>226</v>
      </c>
      <c r="D66" s="89" t="s">
        <v>129</v>
      </c>
      <c r="E66" s="95">
        <v>129.57</v>
      </c>
      <c r="F66" s="15">
        <v>7.83</v>
      </c>
      <c r="G66" s="16">
        <v>10.18</v>
      </c>
      <c r="H66" s="16">
        <f t="shared" si="7"/>
        <v>1319.02</v>
      </c>
      <c r="I66" s="46"/>
      <c r="K66" s="33"/>
      <c r="L66" s="78"/>
    </row>
    <row r="67" spans="1:12" s="34" customFormat="1" ht="22.5" x14ac:dyDescent="0.2">
      <c r="A67" s="66" t="s">
        <v>957</v>
      </c>
      <c r="B67" s="88" t="s">
        <v>132</v>
      </c>
      <c r="C67" s="90" t="s">
        <v>133</v>
      </c>
      <c r="D67" s="89" t="s">
        <v>122</v>
      </c>
      <c r="E67" s="95">
        <v>9.1199999999999992</v>
      </c>
      <c r="F67" s="15">
        <v>345.84</v>
      </c>
      <c r="G67" s="16">
        <v>449.59</v>
      </c>
      <c r="H67" s="16">
        <f t="shared" si="7"/>
        <v>4100.26</v>
      </c>
      <c r="I67" s="46"/>
      <c r="K67" s="33"/>
      <c r="L67" s="78"/>
    </row>
    <row r="68" spans="1:12" s="34" customFormat="1" ht="19.5" customHeight="1" x14ac:dyDescent="0.2">
      <c r="A68" s="66" t="s">
        <v>958</v>
      </c>
      <c r="B68" s="88" t="s">
        <v>134</v>
      </c>
      <c r="C68" s="90" t="s">
        <v>228</v>
      </c>
      <c r="D68" s="89" t="s">
        <v>122</v>
      </c>
      <c r="E68" s="95">
        <v>9.1199999999999992</v>
      </c>
      <c r="F68" s="15">
        <v>155.15</v>
      </c>
      <c r="G68" s="16">
        <v>201.7</v>
      </c>
      <c r="H68" s="16">
        <f t="shared" si="7"/>
        <v>1839.5</v>
      </c>
      <c r="I68" s="46"/>
      <c r="K68" s="33"/>
      <c r="L68" s="78"/>
    </row>
    <row r="69" spans="1:12" s="34" customFormat="1" ht="19.5" customHeight="1" x14ac:dyDescent="0.2">
      <c r="A69" s="66" t="s">
        <v>959</v>
      </c>
      <c r="B69" s="88" t="s">
        <v>915</v>
      </c>
      <c r="C69" s="90" t="s">
        <v>914</v>
      </c>
      <c r="D69" s="89" t="s">
        <v>149</v>
      </c>
      <c r="E69" s="95">
        <v>82.5</v>
      </c>
      <c r="F69" s="15">
        <v>54.35</v>
      </c>
      <c r="G69" s="16">
        <v>70.66</v>
      </c>
      <c r="H69" s="16">
        <f t="shared" si="7"/>
        <v>5829.45</v>
      </c>
      <c r="I69" s="46"/>
      <c r="K69" s="33"/>
      <c r="L69" s="78"/>
    </row>
    <row r="70" spans="1:12" s="34" customFormat="1" ht="19.5" customHeight="1" x14ac:dyDescent="0.2">
      <c r="A70" s="66" t="s">
        <v>960</v>
      </c>
      <c r="B70" s="88" t="s">
        <v>917</v>
      </c>
      <c r="C70" s="90" t="s">
        <v>916</v>
      </c>
      <c r="D70" s="89" t="s">
        <v>149</v>
      </c>
      <c r="E70" s="95">
        <v>350.32</v>
      </c>
      <c r="F70" s="15">
        <v>23.68</v>
      </c>
      <c r="G70" s="16">
        <v>30.78</v>
      </c>
      <c r="H70" s="16">
        <f t="shared" si="7"/>
        <v>10782.85</v>
      </c>
      <c r="I70" s="46"/>
      <c r="K70" s="33"/>
      <c r="L70" s="78"/>
    </row>
    <row r="71" spans="1:12" x14ac:dyDescent="0.2">
      <c r="A71" s="59"/>
      <c r="B71" s="52"/>
      <c r="C71" s="65"/>
      <c r="D71" s="59"/>
      <c r="E71" s="38"/>
      <c r="F71" s="19"/>
      <c r="G71" s="19"/>
      <c r="H71" s="20">
        <f>SUM(H61:H70)</f>
        <v>37500.47</v>
      </c>
      <c r="I71" s="24" t="e">
        <f>H71/H$1010</f>
        <v>#DIV/0!</v>
      </c>
      <c r="K71" s="77"/>
      <c r="L71" s="80"/>
    </row>
    <row r="72" spans="1:12" s="34" customFormat="1" x14ac:dyDescent="0.2">
      <c r="A72" s="57" t="s">
        <v>34</v>
      </c>
      <c r="B72" s="49"/>
      <c r="C72" s="63" t="s">
        <v>12</v>
      </c>
      <c r="D72" s="96"/>
      <c r="E72" s="36"/>
      <c r="F72" s="94"/>
      <c r="G72" s="94"/>
      <c r="H72" s="94"/>
      <c r="I72" s="45"/>
      <c r="K72" s="33"/>
      <c r="L72" s="78"/>
    </row>
    <row r="73" spans="1:12" s="34" customFormat="1" ht="33.75" x14ac:dyDescent="0.2">
      <c r="A73" s="66" t="s">
        <v>961</v>
      </c>
      <c r="B73" s="88" t="s">
        <v>143</v>
      </c>
      <c r="C73" s="90" t="s">
        <v>144</v>
      </c>
      <c r="D73" s="89" t="s">
        <v>121</v>
      </c>
      <c r="E73" s="95">
        <v>90.75</v>
      </c>
      <c r="F73" s="15">
        <v>33.33</v>
      </c>
      <c r="G73" s="16">
        <v>43.33</v>
      </c>
      <c r="H73" s="16">
        <f t="shared" ref="H73:H74" si="8">ROUND(G73*E73,2)</f>
        <v>3932.2</v>
      </c>
      <c r="I73" s="46"/>
      <c r="K73" s="33"/>
      <c r="L73" s="78"/>
    </row>
    <row r="74" spans="1:12" s="34" customFormat="1" ht="33.75" x14ac:dyDescent="0.2">
      <c r="A74" s="66" t="s">
        <v>962</v>
      </c>
      <c r="B74" s="88" t="s">
        <v>353</v>
      </c>
      <c r="C74" s="90" t="s">
        <v>354</v>
      </c>
      <c r="D74" s="89" t="s">
        <v>121</v>
      </c>
      <c r="E74" s="95">
        <v>83.6</v>
      </c>
      <c r="F74" s="15">
        <v>42.29</v>
      </c>
      <c r="G74" s="16">
        <v>54.98</v>
      </c>
      <c r="H74" s="16">
        <f t="shared" si="8"/>
        <v>4596.33</v>
      </c>
      <c r="I74" s="46"/>
      <c r="K74" s="33"/>
      <c r="L74" s="78"/>
    </row>
    <row r="75" spans="1:12" x14ac:dyDescent="0.2">
      <c r="D75" s="50"/>
      <c r="E75" s="14"/>
      <c r="F75" s="14"/>
      <c r="G75" s="14"/>
      <c r="H75" s="20">
        <f>SUM(H73:H74)</f>
        <v>8528.5299999999988</v>
      </c>
      <c r="I75" s="24" t="e">
        <f>H75/H$1072</f>
        <v>#DIV/0!</v>
      </c>
      <c r="L75" s="80"/>
    </row>
    <row r="76" spans="1:12" s="34" customFormat="1" x14ac:dyDescent="0.2">
      <c r="A76" s="57" t="s">
        <v>35</v>
      </c>
      <c r="B76" s="49"/>
      <c r="C76" s="63" t="s">
        <v>24</v>
      </c>
      <c r="D76" s="96"/>
      <c r="E76" s="36"/>
      <c r="F76" s="94"/>
      <c r="G76" s="94"/>
      <c r="H76" s="94"/>
      <c r="I76" s="45"/>
      <c r="K76" s="33"/>
      <c r="L76" s="78"/>
    </row>
    <row r="77" spans="1:12" s="34" customFormat="1" x14ac:dyDescent="0.2">
      <c r="A77" s="66" t="s">
        <v>963</v>
      </c>
      <c r="B77" s="88" t="s">
        <v>918</v>
      </c>
      <c r="C77" s="90" t="s">
        <v>919</v>
      </c>
      <c r="D77" s="89" t="s">
        <v>121</v>
      </c>
      <c r="E77" s="95">
        <v>7.54</v>
      </c>
      <c r="F77" s="15">
        <v>228.84</v>
      </c>
      <c r="G77" s="16">
        <v>297.49</v>
      </c>
      <c r="H77" s="16">
        <f t="shared" ref="H77:H78" si="9">ROUND(G77*E77,2)</f>
        <v>2243.0700000000002</v>
      </c>
      <c r="I77" s="46"/>
      <c r="K77" s="33"/>
      <c r="L77" s="78"/>
    </row>
    <row r="78" spans="1:12" s="34" customFormat="1" x14ac:dyDescent="0.2">
      <c r="A78" s="66" t="s">
        <v>964</v>
      </c>
      <c r="B78" s="88" t="s">
        <v>920</v>
      </c>
      <c r="C78" s="90" t="s">
        <v>921</v>
      </c>
      <c r="D78" s="89" t="s">
        <v>121</v>
      </c>
      <c r="E78" s="95">
        <v>82.5</v>
      </c>
      <c r="F78" s="15">
        <v>279.57</v>
      </c>
      <c r="G78" s="16">
        <v>363.44</v>
      </c>
      <c r="H78" s="16">
        <f t="shared" si="9"/>
        <v>29983.8</v>
      </c>
      <c r="I78" s="46"/>
      <c r="K78" s="33"/>
      <c r="L78" s="78"/>
    </row>
    <row r="79" spans="1:12" x14ac:dyDescent="0.2">
      <c r="D79" s="50"/>
      <c r="E79" s="14"/>
      <c r="F79" s="14"/>
      <c r="G79" s="14"/>
      <c r="H79" s="20">
        <f>SUM(H77:H78)</f>
        <v>32226.87</v>
      </c>
      <c r="I79" s="24" t="e">
        <f>H79/H$1072</f>
        <v>#DIV/0!</v>
      </c>
      <c r="L79" s="80"/>
    </row>
    <row r="80" spans="1:12" s="34" customFormat="1" x14ac:dyDescent="0.2">
      <c r="A80" s="57" t="s">
        <v>36</v>
      </c>
      <c r="B80" s="49"/>
      <c r="C80" s="63" t="s">
        <v>7</v>
      </c>
      <c r="D80" s="96"/>
      <c r="E80" s="36"/>
      <c r="F80" s="94"/>
      <c r="G80" s="94"/>
      <c r="H80" s="94"/>
      <c r="I80" s="45"/>
      <c r="K80" s="33"/>
      <c r="L80" s="78"/>
    </row>
    <row r="81" spans="1:12" s="34" customFormat="1" x14ac:dyDescent="0.2">
      <c r="A81" s="66" t="s">
        <v>965</v>
      </c>
      <c r="B81" s="88" t="s">
        <v>922</v>
      </c>
      <c r="C81" s="90" t="s">
        <v>923</v>
      </c>
      <c r="D81" s="89" t="s">
        <v>121</v>
      </c>
      <c r="E81" s="95">
        <v>181.07</v>
      </c>
      <c r="F81" s="15">
        <v>338.78</v>
      </c>
      <c r="G81" s="16">
        <v>440.41</v>
      </c>
      <c r="H81" s="16">
        <f t="shared" ref="H81" si="10">ROUND(G81*E81,2)</f>
        <v>79745.039999999994</v>
      </c>
      <c r="I81" s="46"/>
      <c r="K81" s="33"/>
      <c r="L81" s="78"/>
    </row>
    <row r="82" spans="1:12" x14ac:dyDescent="0.2">
      <c r="D82" s="50"/>
      <c r="E82" s="14"/>
      <c r="F82" s="14"/>
      <c r="G82" s="14"/>
      <c r="H82" s="20">
        <f>SUM(H80:H81)</f>
        <v>79745.039999999994</v>
      </c>
      <c r="I82" s="24" t="e">
        <f>H82/H$1072</f>
        <v>#DIV/0!</v>
      </c>
      <c r="L82" s="80"/>
    </row>
    <row r="83" spans="1:12" s="34" customFormat="1" x14ac:dyDescent="0.2">
      <c r="A83" s="57" t="s">
        <v>37</v>
      </c>
      <c r="B83" s="49"/>
      <c r="C83" s="63" t="s">
        <v>120</v>
      </c>
      <c r="D83" s="96"/>
      <c r="E83" s="36"/>
      <c r="F83" s="94"/>
      <c r="G83" s="94"/>
      <c r="H83" s="94"/>
      <c r="I83" s="45"/>
      <c r="K83" s="33"/>
      <c r="L83" s="78"/>
    </row>
    <row r="84" spans="1:12" s="34" customFormat="1" x14ac:dyDescent="0.2">
      <c r="A84" s="66" t="s">
        <v>966</v>
      </c>
      <c r="B84" s="88" t="s">
        <v>924</v>
      </c>
      <c r="C84" s="110" t="s">
        <v>925</v>
      </c>
      <c r="D84" s="89" t="s">
        <v>145</v>
      </c>
      <c r="E84" s="95">
        <v>1</v>
      </c>
      <c r="F84" s="15">
        <v>1789.5</v>
      </c>
      <c r="G84" s="16">
        <v>2326.35</v>
      </c>
      <c r="H84" s="16">
        <f t="shared" ref="H84:H89" si="11">ROUND(G84*E84,2)</f>
        <v>2326.35</v>
      </c>
      <c r="I84" s="46"/>
      <c r="K84" s="33"/>
      <c r="L84" s="78"/>
    </row>
    <row r="85" spans="1:12" s="34" customFormat="1" x14ac:dyDescent="0.2">
      <c r="A85" s="66" t="s">
        <v>967</v>
      </c>
      <c r="B85" s="88" t="s">
        <v>248</v>
      </c>
      <c r="C85" s="90" t="s">
        <v>247</v>
      </c>
      <c r="D85" s="89" t="s">
        <v>149</v>
      </c>
      <c r="E85" s="95">
        <v>100</v>
      </c>
      <c r="F85" s="15">
        <v>10.17</v>
      </c>
      <c r="G85" s="16">
        <v>13.22</v>
      </c>
      <c r="H85" s="16">
        <f t="shared" si="11"/>
        <v>1322</v>
      </c>
      <c r="I85" s="46"/>
      <c r="K85" s="33"/>
      <c r="L85" s="78"/>
    </row>
    <row r="86" spans="1:12" s="34" customFormat="1" x14ac:dyDescent="0.2">
      <c r="A86" s="66" t="s">
        <v>968</v>
      </c>
      <c r="B86" s="88" t="s">
        <v>926</v>
      </c>
      <c r="C86" s="90" t="s">
        <v>927</v>
      </c>
      <c r="D86" s="89" t="s">
        <v>149</v>
      </c>
      <c r="E86" s="95">
        <v>100</v>
      </c>
      <c r="F86" s="15">
        <v>14.65</v>
      </c>
      <c r="G86" s="16">
        <v>19.05</v>
      </c>
      <c r="H86" s="16">
        <f t="shared" si="11"/>
        <v>1905</v>
      </c>
      <c r="I86" s="46"/>
      <c r="K86" s="33"/>
      <c r="L86" s="78"/>
    </row>
    <row r="87" spans="1:12" s="34" customFormat="1" ht="22.5" x14ac:dyDescent="0.2">
      <c r="A87" s="66" t="s">
        <v>969</v>
      </c>
      <c r="B87" s="88" t="s">
        <v>928</v>
      </c>
      <c r="C87" s="90" t="s">
        <v>929</v>
      </c>
      <c r="D87" s="89" t="s">
        <v>149</v>
      </c>
      <c r="E87" s="95">
        <v>400</v>
      </c>
      <c r="F87" s="15">
        <v>14.84</v>
      </c>
      <c r="G87" s="16">
        <v>19.29</v>
      </c>
      <c r="H87" s="16">
        <f t="shared" si="11"/>
        <v>7716</v>
      </c>
      <c r="I87" s="46"/>
      <c r="K87" s="33"/>
      <c r="L87" s="78"/>
    </row>
    <row r="88" spans="1:12" s="34" customFormat="1" x14ac:dyDescent="0.2">
      <c r="A88" s="66" t="s">
        <v>970</v>
      </c>
      <c r="B88" s="88"/>
      <c r="C88" s="90" t="s">
        <v>930</v>
      </c>
      <c r="D88" s="89" t="s">
        <v>145</v>
      </c>
      <c r="E88" s="95">
        <v>5</v>
      </c>
      <c r="F88" s="15">
        <v>150</v>
      </c>
      <c r="G88" s="16">
        <v>195</v>
      </c>
      <c r="H88" s="16">
        <f t="shared" si="11"/>
        <v>975</v>
      </c>
      <c r="I88" s="46"/>
      <c r="K88" s="33"/>
      <c r="L88" s="78"/>
    </row>
    <row r="89" spans="1:12" s="34" customFormat="1" x14ac:dyDescent="0.2">
      <c r="A89" s="66" t="s">
        <v>971</v>
      </c>
      <c r="B89" s="88" t="s">
        <v>175</v>
      </c>
      <c r="C89" s="90" t="s">
        <v>269</v>
      </c>
      <c r="D89" s="89" t="s">
        <v>145</v>
      </c>
      <c r="E89" s="95">
        <v>3</v>
      </c>
      <c r="F89" s="15">
        <v>63.63</v>
      </c>
      <c r="G89" s="16">
        <v>82.72</v>
      </c>
      <c r="H89" s="16">
        <f t="shared" si="11"/>
        <v>248.16</v>
      </c>
      <c r="I89" s="46"/>
      <c r="K89" s="33"/>
      <c r="L89" s="78"/>
    </row>
    <row r="90" spans="1:12" x14ac:dyDescent="0.2">
      <c r="D90" s="50"/>
      <c r="E90" s="14"/>
      <c r="F90" s="14"/>
      <c r="G90" s="14"/>
      <c r="H90" s="20">
        <f>SUM(H84:H89)</f>
        <v>14492.51</v>
      </c>
      <c r="I90" s="24">
        <f>H90/H$552</f>
        <v>188.72913139731736</v>
      </c>
      <c r="L90" s="80"/>
    </row>
    <row r="91" spans="1:12" s="34" customFormat="1" x14ac:dyDescent="0.2">
      <c r="A91" s="57" t="s">
        <v>38</v>
      </c>
      <c r="B91" s="49"/>
      <c r="C91" s="63" t="s">
        <v>115</v>
      </c>
      <c r="D91" s="96"/>
      <c r="E91" s="36"/>
      <c r="F91" s="94"/>
      <c r="G91" s="94"/>
      <c r="H91" s="94"/>
      <c r="I91" s="45"/>
      <c r="K91" s="33"/>
      <c r="L91" s="78"/>
    </row>
    <row r="92" spans="1:12" s="34" customFormat="1" x14ac:dyDescent="0.2">
      <c r="A92" s="58"/>
      <c r="B92" s="51"/>
      <c r="C92" s="64" t="s">
        <v>116</v>
      </c>
      <c r="D92" s="66"/>
      <c r="E92" s="39"/>
      <c r="F92" s="77"/>
      <c r="G92" s="77"/>
      <c r="H92" s="77"/>
      <c r="I92" s="46"/>
      <c r="K92" s="33"/>
      <c r="L92" s="78"/>
    </row>
    <row r="93" spans="1:12" s="34" customFormat="1" ht="22.5" x14ac:dyDescent="0.2">
      <c r="A93" s="66" t="s">
        <v>972</v>
      </c>
      <c r="B93" s="51">
        <v>95634</v>
      </c>
      <c r="C93" s="107" t="s">
        <v>931</v>
      </c>
      <c r="D93" s="89" t="s">
        <v>145</v>
      </c>
      <c r="E93" s="95">
        <v>1</v>
      </c>
      <c r="F93" s="15">
        <v>109.85</v>
      </c>
      <c r="G93" s="16">
        <v>142.81</v>
      </c>
      <c r="H93" s="16">
        <f t="shared" ref="H93:H95" si="12">ROUND(G93*E93,2)</f>
        <v>142.81</v>
      </c>
      <c r="I93" s="46"/>
      <c r="K93" s="33"/>
      <c r="L93" s="78"/>
    </row>
    <row r="94" spans="1:12" s="111" customFormat="1" x14ac:dyDescent="0.2">
      <c r="A94" s="66" t="s">
        <v>973</v>
      </c>
      <c r="B94" s="51">
        <v>95673</v>
      </c>
      <c r="C94" s="110" t="s">
        <v>932</v>
      </c>
      <c r="D94" s="89" t="s">
        <v>145</v>
      </c>
      <c r="E94" s="95">
        <v>1</v>
      </c>
      <c r="F94" s="15">
        <v>126.59</v>
      </c>
      <c r="G94" s="16">
        <v>164.57</v>
      </c>
      <c r="H94" s="16">
        <f t="shared" si="12"/>
        <v>164.57</v>
      </c>
      <c r="I94" s="46"/>
      <c r="K94" s="112"/>
      <c r="L94" s="78"/>
    </row>
    <row r="95" spans="1:12" s="34" customFormat="1" ht="18.75" customHeight="1" x14ac:dyDescent="0.2">
      <c r="A95" s="66" t="s">
        <v>974</v>
      </c>
      <c r="B95" s="88" t="s">
        <v>176</v>
      </c>
      <c r="C95" s="90" t="s">
        <v>273</v>
      </c>
      <c r="D95" s="89" t="s">
        <v>149</v>
      </c>
      <c r="E95" s="95">
        <v>195.57</v>
      </c>
      <c r="F95" s="15">
        <v>16.04</v>
      </c>
      <c r="G95" s="16">
        <v>20.85</v>
      </c>
      <c r="H95" s="16">
        <f t="shared" si="12"/>
        <v>4077.63</v>
      </c>
      <c r="I95" s="46"/>
      <c r="K95" s="33"/>
      <c r="L95" s="78"/>
    </row>
    <row r="96" spans="1:12" x14ac:dyDescent="0.2">
      <c r="C96" s="64" t="s">
        <v>117</v>
      </c>
      <c r="D96" s="50"/>
      <c r="E96" s="18"/>
      <c r="F96" s="15"/>
      <c r="G96" s="16"/>
      <c r="H96" s="16"/>
      <c r="I96" s="25"/>
      <c r="K96" s="76"/>
      <c r="L96" s="79"/>
    </row>
    <row r="97" spans="1:12" ht="22.5" x14ac:dyDescent="0.2">
      <c r="A97" s="50" t="s">
        <v>975</v>
      </c>
      <c r="B97" s="88" t="s">
        <v>184</v>
      </c>
      <c r="C97" s="90" t="s">
        <v>341</v>
      </c>
      <c r="D97" s="89" t="s">
        <v>149</v>
      </c>
      <c r="E97" s="95">
        <v>65.95</v>
      </c>
      <c r="F97" s="15">
        <v>30.67</v>
      </c>
      <c r="G97" s="16">
        <v>39.869999999999997</v>
      </c>
      <c r="H97" s="16">
        <f t="shared" ref="H97:H98" si="13">ROUND(G97*E97,2)</f>
        <v>2629.43</v>
      </c>
      <c r="I97" s="25"/>
      <c r="K97" s="76"/>
      <c r="L97" s="79"/>
    </row>
    <row r="98" spans="1:12" ht="22.5" x14ac:dyDescent="0.2">
      <c r="A98" s="50" t="s">
        <v>976</v>
      </c>
      <c r="B98" s="88" t="s">
        <v>185</v>
      </c>
      <c r="C98" s="90" t="s">
        <v>342</v>
      </c>
      <c r="D98" s="89" t="s">
        <v>149</v>
      </c>
      <c r="E98" s="95">
        <v>118.52</v>
      </c>
      <c r="F98" s="15">
        <v>39.549999999999997</v>
      </c>
      <c r="G98" s="16">
        <v>51.42</v>
      </c>
      <c r="H98" s="16">
        <f t="shared" si="13"/>
        <v>6094.3</v>
      </c>
      <c r="I98" s="25"/>
      <c r="K98" s="76"/>
      <c r="L98" s="79"/>
    </row>
    <row r="99" spans="1:12" x14ac:dyDescent="0.2">
      <c r="C99" s="64" t="s">
        <v>118</v>
      </c>
      <c r="D99" s="50"/>
      <c r="E99" s="14"/>
      <c r="F99" s="14"/>
      <c r="G99" s="14"/>
      <c r="H99" s="14"/>
      <c r="L99" s="79"/>
    </row>
    <row r="100" spans="1:12" x14ac:dyDescent="0.2">
      <c r="A100" s="50" t="s">
        <v>977</v>
      </c>
      <c r="B100" s="88" t="s">
        <v>297</v>
      </c>
      <c r="C100" s="90" t="s">
        <v>298</v>
      </c>
      <c r="D100" s="89" t="s">
        <v>145</v>
      </c>
      <c r="E100" s="95">
        <v>6</v>
      </c>
      <c r="F100" s="15">
        <v>73.569999999999993</v>
      </c>
      <c r="G100" s="16">
        <v>95.64</v>
      </c>
      <c r="H100" s="16">
        <f t="shared" ref="H100" si="14">ROUND(G100*E100,2)</f>
        <v>573.84</v>
      </c>
      <c r="L100" s="79"/>
    </row>
    <row r="101" spans="1:12" x14ac:dyDescent="0.2">
      <c r="C101" s="64" t="s">
        <v>195</v>
      </c>
      <c r="D101" s="50"/>
      <c r="E101" s="14"/>
      <c r="F101" s="14"/>
      <c r="G101" s="14"/>
      <c r="H101" s="14"/>
      <c r="L101" s="79"/>
    </row>
    <row r="102" spans="1:12" ht="22.5" x14ac:dyDescent="0.2">
      <c r="A102" s="50" t="s">
        <v>978</v>
      </c>
      <c r="B102" s="88" t="s">
        <v>198</v>
      </c>
      <c r="C102" s="90" t="s">
        <v>304</v>
      </c>
      <c r="D102" s="89" t="s">
        <v>149</v>
      </c>
      <c r="E102" s="95">
        <v>130.82</v>
      </c>
      <c r="F102" s="15">
        <v>25.59</v>
      </c>
      <c r="G102" s="16">
        <v>33.270000000000003</v>
      </c>
      <c r="H102" s="16">
        <f t="shared" ref="H102:H105" si="15">ROUND(G102*E102,2)</f>
        <v>4352.38</v>
      </c>
      <c r="L102" s="79"/>
    </row>
    <row r="103" spans="1:12" ht="22.5" x14ac:dyDescent="0.2">
      <c r="A103" s="50" t="s">
        <v>979</v>
      </c>
      <c r="B103" s="88" t="s">
        <v>933</v>
      </c>
      <c r="C103" s="90" t="s">
        <v>934</v>
      </c>
      <c r="D103" s="89" t="s">
        <v>149</v>
      </c>
      <c r="E103" s="95">
        <v>152.30000000000001</v>
      </c>
      <c r="F103" s="15">
        <v>50.01</v>
      </c>
      <c r="G103" s="16">
        <v>65.010000000000005</v>
      </c>
      <c r="H103" s="16">
        <f t="shared" si="15"/>
        <v>9901.02</v>
      </c>
      <c r="L103" s="79"/>
    </row>
    <row r="104" spans="1:12" x14ac:dyDescent="0.2">
      <c r="A104" s="50" t="s">
        <v>980</v>
      </c>
      <c r="B104" s="88" t="s">
        <v>347</v>
      </c>
      <c r="C104" s="90" t="s">
        <v>348</v>
      </c>
      <c r="D104" s="89" t="s">
        <v>145</v>
      </c>
      <c r="E104" s="95">
        <v>6</v>
      </c>
      <c r="F104" s="15">
        <v>145.9</v>
      </c>
      <c r="G104" s="16">
        <v>189.67</v>
      </c>
      <c r="H104" s="16">
        <f t="shared" si="15"/>
        <v>1138.02</v>
      </c>
      <c r="L104" s="79"/>
    </row>
    <row r="105" spans="1:12" x14ac:dyDescent="0.2">
      <c r="A105" s="50" t="s">
        <v>981</v>
      </c>
      <c r="B105" s="88" t="s">
        <v>935</v>
      </c>
      <c r="C105" s="90" t="s">
        <v>936</v>
      </c>
      <c r="D105" s="89" t="s">
        <v>149</v>
      </c>
      <c r="E105" s="95">
        <v>38</v>
      </c>
      <c r="F105" s="15">
        <v>119.04</v>
      </c>
      <c r="G105" s="16">
        <v>154.75</v>
      </c>
      <c r="H105" s="16">
        <f t="shared" si="15"/>
        <v>5880.5</v>
      </c>
      <c r="L105" s="79"/>
    </row>
    <row r="106" spans="1:12" x14ac:dyDescent="0.2">
      <c r="D106" s="50"/>
      <c r="E106" s="14"/>
      <c r="F106" s="14"/>
      <c r="G106" s="14"/>
      <c r="H106" s="20">
        <f>SUM(H93:I105)</f>
        <v>34954.5</v>
      </c>
      <c r="I106" s="24">
        <f>H106/H$484</f>
        <v>1.8369328904241113</v>
      </c>
      <c r="L106" s="80"/>
    </row>
    <row r="107" spans="1:12" s="34" customFormat="1" x14ac:dyDescent="0.2">
      <c r="A107" s="57" t="s">
        <v>39</v>
      </c>
      <c r="B107" s="49"/>
      <c r="C107" s="63" t="s">
        <v>119</v>
      </c>
      <c r="D107" s="96"/>
      <c r="E107" s="36"/>
      <c r="F107" s="94"/>
      <c r="G107" s="94"/>
      <c r="H107" s="94"/>
      <c r="I107" s="45"/>
      <c r="K107" s="33"/>
      <c r="L107" s="78"/>
    </row>
    <row r="108" spans="1:12" s="34" customFormat="1" ht="22.5" x14ac:dyDescent="0.2">
      <c r="A108" s="66" t="s">
        <v>982</v>
      </c>
      <c r="B108" s="88" t="s">
        <v>201</v>
      </c>
      <c r="C108" s="90" t="s">
        <v>308</v>
      </c>
      <c r="D108" s="89" t="s">
        <v>122</v>
      </c>
      <c r="E108" s="95">
        <v>12.67</v>
      </c>
      <c r="F108" s="15">
        <v>271.11</v>
      </c>
      <c r="G108" s="16">
        <v>352.44</v>
      </c>
      <c r="H108" s="16">
        <f t="shared" ref="H108:H113" si="16">ROUND(G108*E108,2)</f>
        <v>4465.41</v>
      </c>
      <c r="I108" s="46"/>
      <c r="K108" s="33"/>
      <c r="L108" s="78"/>
    </row>
    <row r="109" spans="1:12" s="34" customFormat="1" ht="15" customHeight="1" x14ac:dyDescent="0.2">
      <c r="A109" s="66" t="s">
        <v>983</v>
      </c>
      <c r="B109" s="88" t="s">
        <v>310</v>
      </c>
      <c r="C109" s="109" t="s">
        <v>311</v>
      </c>
      <c r="D109" s="89" t="s">
        <v>121</v>
      </c>
      <c r="E109" s="95">
        <v>181.07</v>
      </c>
      <c r="F109" s="15">
        <v>99.57</v>
      </c>
      <c r="G109" s="16">
        <v>129.44</v>
      </c>
      <c r="H109" s="16">
        <f t="shared" si="16"/>
        <v>23437.7</v>
      </c>
      <c r="I109" s="46"/>
      <c r="K109" s="33"/>
      <c r="L109" s="78"/>
    </row>
    <row r="110" spans="1:12" s="34" customFormat="1" x14ac:dyDescent="0.2">
      <c r="A110" s="66" t="s">
        <v>984</v>
      </c>
      <c r="B110" s="88" t="s">
        <v>204</v>
      </c>
      <c r="C110" s="90" t="s">
        <v>203</v>
      </c>
      <c r="D110" s="89" t="s">
        <v>149</v>
      </c>
      <c r="E110" s="95">
        <v>161.24</v>
      </c>
      <c r="F110" s="15">
        <v>35.07</v>
      </c>
      <c r="G110" s="16">
        <v>45.59</v>
      </c>
      <c r="H110" s="16">
        <f t="shared" si="16"/>
        <v>7350.93</v>
      </c>
      <c r="I110" s="46"/>
      <c r="K110" s="33"/>
      <c r="L110" s="78"/>
    </row>
    <row r="111" spans="1:12" s="34" customFormat="1" ht="22.5" x14ac:dyDescent="0.2">
      <c r="A111" s="66" t="s">
        <v>985</v>
      </c>
      <c r="B111" s="51">
        <v>92396</v>
      </c>
      <c r="C111" s="107" t="s">
        <v>426</v>
      </c>
      <c r="D111" s="89" t="s">
        <v>121</v>
      </c>
      <c r="E111" s="95">
        <v>482.69</v>
      </c>
      <c r="F111" s="15">
        <v>57.04</v>
      </c>
      <c r="G111" s="16">
        <v>74.150000000000006</v>
      </c>
      <c r="H111" s="16">
        <f t="shared" si="16"/>
        <v>35791.46</v>
      </c>
      <c r="I111" s="46"/>
      <c r="K111" s="33"/>
      <c r="L111" s="78"/>
    </row>
    <row r="112" spans="1:12" ht="20.25" customHeight="1" x14ac:dyDescent="0.2">
      <c r="A112" s="66" t="s">
        <v>986</v>
      </c>
      <c r="B112" s="123">
        <v>93679</v>
      </c>
      <c r="C112" s="108" t="s">
        <v>427</v>
      </c>
      <c r="D112" s="89" t="s">
        <v>121</v>
      </c>
      <c r="E112" s="95">
        <v>52.09</v>
      </c>
      <c r="F112" s="15">
        <v>62.02</v>
      </c>
      <c r="G112" s="16">
        <v>80.63</v>
      </c>
      <c r="H112" s="16">
        <f t="shared" si="16"/>
        <v>4200.0200000000004</v>
      </c>
      <c r="I112" s="46"/>
      <c r="K112" s="77"/>
      <c r="L112" s="80"/>
    </row>
    <row r="113" spans="1:12" s="34" customFormat="1" x14ac:dyDescent="0.2">
      <c r="A113" s="66" t="s">
        <v>987</v>
      </c>
      <c r="B113" s="51">
        <v>92393</v>
      </c>
      <c r="C113" s="107" t="s">
        <v>937</v>
      </c>
      <c r="D113" s="89" t="s">
        <v>121</v>
      </c>
      <c r="E113" s="95">
        <v>300.49</v>
      </c>
      <c r="F113" s="15">
        <v>46.89</v>
      </c>
      <c r="G113" s="16">
        <v>60.96</v>
      </c>
      <c r="H113" s="16">
        <f t="shared" si="16"/>
        <v>18317.87</v>
      </c>
      <c r="I113" s="46"/>
      <c r="K113" s="33"/>
      <c r="L113" s="78"/>
    </row>
    <row r="114" spans="1:12" x14ac:dyDescent="0.2">
      <c r="D114" s="50"/>
      <c r="E114" s="14"/>
      <c r="F114" s="14"/>
      <c r="G114" s="14"/>
      <c r="H114" s="20">
        <f>SUM(H108:H113)</f>
        <v>93563.39</v>
      </c>
      <c r="I114" s="24">
        <f>H114/H$484</f>
        <v>4.9169539953533423</v>
      </c>
      <c r="L114" s="80"/>
    </row>
    <row r="115" spans="1:12" s="34" customFormat="1" x14ac:dyDescent="0.2">
      <c r="A115" s="57" t="s">
        <v>40</v>
      </c>
      <c r="B115" s="49"/>
      <c r="C115" s="63" t="s">
        <v>13</v>
      </c>
      <c r="D115" s="96"/>
      <c r="E115" s="36"/>
      <c r="F115" s="94"/>
      <c r="G115" s="94"/>
      <c r="H115" s="94"/>
      <c r="I115" s="45"/>
      <c r="K115" s="33"/>
      <c r="L115" s="78"/>
    </row>
    <row r="116" spans="1:12" s="34" customFormat="1" ht="22.5" x14ac:dyDescent="0.2">
      <c r="A116" s="66" t="s">
        <v>988</v>
      </c>
      <c r="B116" s="88" t="s">
        <v>205</v>
      </c>
      <c r="C116" s="90" t="s">
        <v>314</v>
      </c>
      <c r="D116" s="89" t="s">
        <v>121</v>
      </c>
      <c r="E116" s="95">
        <v>242.2</v>
      </c>
      <c r="F116" s="15">
        <v>4.9800000000000004</v>
      </c>
      <c r="G116" s="16">
        <v>6.47</v>
      </c>
      <c r="H116" s="16">
        <f t="shared" ref="H116:H119" si="17">ROUND(G116*E116,2)</f>
        <v>1567.03</v>
      </c>
      <c r="I116" s="46"/>
      <c r="K116" s="33"/>
      <c r="L116" s="78"/>
    </row>
    <row r="117" spans="1:12" s="34" customFormat="1" ht="33.75" x14ac:dyDescent="0.2">
      <c r="A117" s="66" t="s">
        <v>989</v>
      </c>
      <c r="B117" s="88" t="s">
        <v>206</v>
      </c>
      <c r="C117" s="90" t="s">
        <v>315</v>
      </c>
      <c r="D117" s="89" t="s">
        <v>121</v>
      </c>
      <c r="E117" s="95">
        <v>179.5</v>
      </c>
      <c r="F117" s="15">
        <v>27.81</v>
      </c>
      <c r="G117" s="16">
        <v>36.15</v>
      </c>
      <c r="H117" s="16">
        <f t="shared" si="17"/>
        <v>6488.93</v>
      </c>
      <c r="I117" s="46"/>
      <c r="K117" s="33"/>
      <c r="L117" s="78"/>
    </row>
    <row r="118" spans="1:12" s="34" customFormat="1" ht="33.75" x14ac:dyDescent="0.2">
      <c r="A118" s="66" t="s">
        <v>990</v>
      </c>
      <c r="B118" s="88" t="s">
        <v>207</v>
      </c>
      <c r="C118" s="90" t="s">
        <v>316</v>
      </c>
      <c r="D118" s="89" t="s">
        <v>121</v>
      </c>
      <c r="E118" s="95">
        <v>62.7</v>
      </c>
      <c r="F118" s="15">
        <v>26.83</v>
      </c>
      <c r="G118" s="16">
        <v>34.880000000000003</v>
      </c>
      <c r="H118" s="16">
        <f t="shared" si="17"/>
        <v>2186.98</v>
      </c>
      <c r="I118" s="46"/>
      <c r="K118" s="33"/>
      <c r="L118" s="78"/>
    </row>
    <row r="119" spans="1:12" s="34" customFormat="1" ht="22.5" x14ac:dyDescent="0.2">
      <c r="A119" s="66" t="s">
        <v>991</v>
      </c>
      <c r="B119" s="88" t="s">
        <v>312</v>
      </c>
      <c r="C119" s="90" t="s">
        <v>313</v>
      </c>
      <c r="D119" s="89" t="s">
        <v>121</v>
      </c>
      <c r="E119" s="95">
        <v>62.7</v>
      </c>
      <c r="F119" s="15">
        <v>152.18</v>
      </c>
      <c r="G119" s="16">
        <v>197.83</v>
      </c>
      <c r="H119" s="16">
        <f t="shared" si="17"/>
        <v>12403.94</v>
      </c>
      <c r="I119" s="46"/>
      <c r="K119" s="33"/>
      <c r="L119" s="78"/>
    </row>
    <row r="120" spans="1:12" x14ac:dyDescent="0.2">
      <c r="D120" s="50"/>
      <c r="E120" s="14"/>
      <c r="F120" s="14"/>
      <c r="G120" s="14"/>
      <c r="H120" s="20">
        <f>SUM(H116:H119)</f>
        <v>22646.880000000001</v>
      </c>
      <c r="I120" s="24" t="e">
        <f>H120/H$1010</f>
        <v>#DIV/0!</v>
      </c>
      <c r="L120" s="80"/>
    </row>
    <row r="121" spans="1:12" s="34" customFormat="1" x14ac:dyDescent="0.2">
      <c r="A121" s="57" t="s">
        <v>41</v>
      </c>
      <c r="B121" s="49"/>
      <c r="C121" s="63" t="s">
        <v>14</v>
      </c>
      <c r="D121" s="96"/>
      <c r="E121" s="36"/>
      <c r="F121" s="94"/>
      <c r="G121" s="94"/>
      <c r="H121" s="94"/>
      <c r="I121" s="45"/>
      <c r="K121" s="33"/>
      <c r="L121" s="78"/>
    </row>
    <row r="122" spans="1:12" s="34" customFormat="1" x14ac:dyDescent="0.2">
      <c r="A122" s="66" t="s">
        <v>992</v>
      </c>
      <c r="B122" s="88" t="s">
        <v>211</v>
      </c>
      <c r="C122" s="90" t="s">
        <v>318</v>
      </c>
      <c r="D122" s="89" t="s">
        <v>121</v>
      </c>
      <c r="E122" s="95">
        <v>179.5</v>
      </c>
      <c r="F122" s="15">
        <v>1.94</v>
      </c>
      <c r="G122" s="16">
        <v>2.52</v>
      </c>
      <c r="H122" s="16">
        <f t="shared" ref="H122:H125" si="18">ROUND(G122*E122,2)</f>
        <v>452.34</v>
      </c>
      <c r="I122" s="46"/>
      <c r="K122" s="33"/>
      <c r="L122" s="78"/>
    </row>
    <row r="123" spans="1:12" s="34" customFormat="1" x14ac:dyDescent="0.2">
      <c r="A123" s="66" t="s">
        <v>993</v>
      </c>
      <c r="B123" s="88" t="s">
        <v>215</v>
      </c>
      <c r="C123" s="90" t="s">
        <v>349</v>
      </c>
      <c r="D123" s="89" t="s">
        <v>121</v>
      </c>
      <c r="E123" s="95">
        <v>179.5</v>
      </c>
      <c r="F123" s="15">
        <v>10.029999999999999</v>
      </c>
      <c r="G123" s="16">
        <v>13.04</v>
      </c>
      <c r="H123" s="16">
        <f t="shared" si="18"/>
        <v>2340.6799999999998</v>
      </c>
      <c r="I123" s="46"/>
      <c r="K123" s="33"/>
      <c r="L123" s="78"/>
    </row>
    <row r="124" spans="1:12" s="34" customFormat="1" x14ac:dyDescent="0.2">
      <c r="A124" s="66" t="s">
        <v>994</v>
      </c>
      <c r="B124" s="88" t="s">
        <v>322</v>
      </c>
      <c r="C124" s="90" t="s">
        <v>323</v>
      </c>
      <c r="D124" s="89" t="s">
        <v>121</v>
      </c>
      <c r="E124" s="95">
        <v>105.12</v>
      </c>
      <c r="F124" s="15">
        <v>23.23</v>
      </c>
      <c r="G124" s="16">
        <v>30.2</v>
      </c>
      <c r="H124" s="16">
        <f t="shared" si="18"/>
        <v>3174.62</v>
      </c>
      <c r="I124" s="46"/>
      <c r="K124" s="33"/>
      <c r="L124" s="78"/>
    </row>
    <row r="125" spans="1:12" s="34" customFormat="1" x14ac:dyDescent="0.2">
      <c r="A125" s="66" t="s">
        <v>995</v>
      </c>
      <c r="B125" s="88" t="s">
        <v>397</v>
      </c>
      <c r="C125" s="90" t="s">
        <v>398</v>
      </c>
      <c r="D125" s="89" t="s">
        <v>121</v>
      </c>
      <c r="E125" s="95">
        <v>219.67</v>
      </c>
      <c r="F125" s="15">
        <v>19.36</v>
      </c>
      <c r="G125" s="16">
        <v>25.17</v>
      </c>
      <c r="H125" s="16">
        <f t="shared" si="18"/>
        <v>5529.09</v>
      </c>
      <c r="I125" s="46"/>
      <c r="K125" s="33"/>
      <c r="L125" s="78"/>
    </row>
    <row r="126" spans="1:12" x14ac:dyDescent="0.2">
      <c r="A126" s="59"/>
      <c r="B126" s="37"/>
      <c r="C126" s="65"/>
      <c r="D126" s="37"/>
      <c r="E126" s="97"/>
      <c r="F126" s="97"/>
      <c r="G126" s="97"/>
      <c r="H126" s="98">
        <f>SUM(H122:H125)</f>
        <v>11496.73</v>
      </c>
      <c r="I126" s="24" t="e">
        <f>H126/H$1010</f>
        <v>#DIV/0!</v>
      </c>
      <c r="L126" s="80"/>
    </row>
    <row r="127" spans="1:12" s="34" customFormat="1" x14ac:dyDescent="0.2">
      <c r="A127" s="57" t="s">
        <v>42</v>
      </c>
      <c r="B127" s="49"/>
      <c r="C127" s="63" t="s">
        <v>435</v>
      </c>
      <c r="D127" s="96"/>
      <c r="E127" s="36"/>
      <c r="F127" s="94"/>
      <c r="G127" s="94"/>
      <c r="H127" s="94"/>
      <c r="I127" s="45"/>
      <c r="K127" s="33"/>
      <c r="L127" s="78"/>
    </row>
    <row r="128" spans="1:12" x14ac:dyDescent="0.2">
      <c r="A128" s="26" t="s">
        <v>996</v>
      </c>
      <c r="B128" s="123">
        <v>98504</v>
      </c>
      <c r="C128" s="126" t="s">
        <v>938</v>
      </c>
      <c r="D128" s="89" t="s">
        <v>121</v>
      </c>
      <c r="E128" s="95">
        <v>89.74</v>
      </c>
      <c r="F128" s="15">
        <v>8.34</v>
      </c>
      <c r="G128" s="16">
        <v>10.84</v>
      </c>
      <c r="H128" s="16">
        <f t="shared" ref="H128:H131" si="19">ROUND(G128*E128,2)</f>
        <v>972.78</v>
      </c>
      <c r="I128" s="46"/>
      <c r="K128" s="77"/>
      <c r="L128" s="80"/>
    </row>
    <row r="129" spans="1:12" x14ac:dyDescent="0.2">
      <c r="A129" s="26" t="s">
        <v>997</v>
      </c>
      <c r="B129" s="123">
        <v>98511</v>
      </c>
      <c r="C129" s="109" t="s">
        <v>436</v>
      </c>
      <c r="D129" s="89" t="s">
        <v>145</v>
      </c>
      <c r="E129" s="95">
        <v>10</v>
      </c>
      <c r="F129" s="15">
        <v>107.32</v>
      </c>
      <c r="G129" s="16">
        <v>139.52000000000001</v>
      </c>
      <c r="H129" s="16">
        <f t="shared" si="19"/>
        <v>1395.2</v>
      </c>
      <c r="I129" s="46"/>
      <c r="K129" s="77"/>
      <c r="L129" s="80"/>
    </row>
    <row r="130" spans="1:12" x14ac:dyDescent="0.2">
      <c r="A130" s="26" t="s">
        <v>998</v>
      </c>
      <c r="B130" s="123">
        <v>98516</v>
      </c>
      <c r="C130" s="109" t="s">
        <v>437</v>
      </c>
      <c r="D130" s="89" t="s">
        <v>145</v>
      </c>
      <c r="E130" s="95">
        <v>5</v>
      </c>
      <c r="F130" s="15">
        <v>253.79</v>
      </c>
      <c r="G130" s="16">
        <v>329.93</v>
      </c>
      <c r="H130" s="16">
        <f t="shared" si="19"/>
        <v>1649.65</v>
      </c>
      <c r="I130" s="46"/>
      <c r="K130" s="77"/>
      <c r="L130" s="80"/>
    </row>
    <row r="131" spans="1:12" x14ac:dyDescent="0.2">
      <c r="A131" s="26" t="s">
        <v>999</v>
      </c>
      <c r="B131" s="88" t="s">
        <v>939</v>
      </c>
      <c r="C131" s="126" t="s">
        <v>940</v>
      </c>
      <c r="D131" s="89" t="s">
        <v>145</v>
      </c>
      <c r="E131" s="95">
        <v>150</v>
      </c>
      <c r="F131" s="15">
        <v>2.63</v>
      </c>
      <c r="G131" s="16">
        <v>3.42</v>
      </c>
      <c r="H131" s="16">
        <f t="shared" si="19"/>
        <v>513</v>
      </c>
      <c r="I131" s="46"/>
      <c r="K131" s="77"/>
      <c r="L131" s="80"/>
    </row>
    <row r="132" spans="1:12" x14ac:dyDescent="0.2">
      <c r="A132" s="59"/>
      <c r="B132" s="37"/>
      <c r="C132" s="65"/>
      <c r="D132" s="37"/>
      <c r="E132" s="97"/>
      <c r="F132" s="97"/>
      <c r="G132" s="97"/>
      <c r="H132" s="98">
        <f>SUM(H128:H131)</f>
        <v>4530.63</v>
      </c>
      <c r="I132" s="24">
        <f>H132/H$484</f>
        <v>0.23809418705294574</v>
      </c>
      <c r="L132" s="80"/>
    </row>
    <row r="133" spans="1:12" x14ac:dyDescent="0.2">
      <c r="A133" s="120" t="s">
        <v>1000</v>
      </c>
      <c r="B133" s="37"/>
      <c r="C133" s="65"/>
      <c r="D133" s="37"/>
      <c r="E133" s="97"/>
      <c r="F133" s="97"/>
      <c r="G133" s="97"/>
      <c r="H133" s="98">
        <f>H50+H59+H71+H75+H79+H82+H90+H106+H114+H120+H126+H132</f>
        <v>371996.23</v>
      </c>
      <c r="I133" s="24" t="e">
        <f>H133/H$1010</f>
        <v>#DIV/0!</v>
      </c>
      <c r="L133" s="80"/>
    </row>
    <row r="134" spans="1:12" s="34" customFormat="1" x14ac:dyDescent="0.2">
      <c r="A134" s="113">
        <v>3</v>
      </c>
      <c r="B134" s="114"/>
      <c r="C134" s="115" t="s">
        <v>324</v>
      </c>
      <c r="D134" s="116"/>
      <c r="E134" s="117"/>
      <c r="F134" s="118"/>
      <c r="G134" s="118"/>
      <c r="H134" s="118"/>
      <c r="I134" s="45"/>
      <c r="K134" s="33"/>
    </row>
    <row r="135" spans="1:12" s="34" customFormat="1" x14ac:dyDescent="0.2">
      <c r="A135" s="57" t="s">
        <v>43</v>
      </c>
      <c r="B135" s="93"/>
      <c r="C135" s="63" t="s">
        <v>30</v>
      </c>
      <c r="D135" s="35"/>
      <c r="E135" s="36"/>
      <c r="F135" s="94"/>
      <c r="G135" s="94"/>
      <c r="H135" s="94"/>
      <c r="I135" s="45"/>
      <c r="K135" s="33"/>
    </row>
    <row r="136" spans="1:12" s="34" customFormat="1" ht="22.5" x14ac:dyDescent="0.2">
      <c r="A136" s="66" t="s">
        <v>462</v>
      </c>
      <c r="B136" s="88" t="s">
        <v>326</v>
      </c>
      <c r="C136" s="90" t="s">
        <v>325</v>
      </c>
      <c r="D136" s="8" t="s">
        <v>21</v>
      </c>
      <c r="E136" s="104">
        <v>836.65</v>
      </c>
      <c r="F136" s="105">
        <v>4.54</v>
      </c>
      <c r="G136" s="106">
        <v>5.9</v>
      </c>
      <c r="H136" s="106">
        <f t="shared" ref="H136" si="20">ROUND(G136*E136,2)</f>
        <v>4936.24</v>
      </c>
      <c r="I136" s="41"/>
      <c r="K136" s="91"/>
    </row>
    <row r="137" spans="1:12" x14ac:dyDescent="0.2">
      <c r="A137" s="59"/>
      <c r="B137" s="52"/>
      <c r="C137" s="65"/>
      <c r="D137" s="59"/>
      <c r="E137" s="38"/>
      <c r="F137" s="19"/>
      <c r="G137" s="19"/>
      <c r="H137" s="20">
        <f>SUM(H136)</f>
        <v>4936.24</v>
      </c>
      <c r="I137" s="24" t="e">
        <f>H137/H$1010</f>
        <v>#DIV/0!</v>
      </c>
      <c r="K137" s="77"/>
      <c r="L137" s="80"/>
    </row>
    <row r="138" spans="1:12" s="34" customFormat="1" x14ac:dyDescent="0.2">
      <c r="A138" s="57" t="s">
        <v>44</v>
      </c>
      <c r="B138" s="49"/>
      <c r="C138" s="63" t="s">
        <v>6</v>
      </c>
      <c r="D138" s="96"/>
      <c r="E138" s="36"/>
      <c r="F138" s="94"/>
      <c r="G138" s="94"/>
      <c r="H138" s="94"/>
      <c r="I138" s="45"/>
      <c r="K138" s="33"/>
      <c r="L138" s="78"/>
    </row>
    <row r="139" spans="1:12" s="34" customFormat="1" x14ac:dyDescent="0.2">
      <c r="A139" s="66" t="s">
        <v>463</v>
      </c>
      <c r="B139" s="88" t="s">
        <v>327</v>
      </c>
      <c r="C139" s="7" t="s">
        <v>328</v>
      </c>
      <c r="D139" s="89" t="s">
        <v>122</v>
      </c>
      <c r="E139" s="95">
        <v>220.56</v>
      </c>
      <c r="F139" s="15">
        <v>37.9</v>
      </c>
      <c r="G139" s="16">
        <v>49.27</v>
      </c>
      <c r="H139" s="16">
        <f t="shared" ref="H139:H141" si="21">ROUND(G139*E139,2)</f>
        <v>10866.99</v>
      </c>
      <c r="I139" s="46"/>
      <c r="K139" s="33"/>
      <c r="L139" s="78"/>
    </row>
    <row r="140" spans="1:12" s="34" customFormat="1" x14ac:dyDescent="0.2">
      <c r="A140" s="66" t="s">
        <v>464</v>
      </c>
      <c r="B140" s="88" t="s">
        <v>123</v>
      </c>
      <c r="C140" s="90" t="s">
        <v>124</v>
      </c>
      <c r="D140" s="89" t="s">
        <v>122</v>
      </c>
      <c r="E140" s="95">
        <v>96.01</v>
      </c>
      <c r="F140" s="15">
        <v>70.569999999999993</v>
      </c>
      <c r="G140" s="16">
        <v>91.74</v>
      </c>
      <c r="H140" s="16">
        <f t="shared" si="21"/>
        <v>8807.9599999999991</v>
      </c>
      <c r="I140" s="46"/>
      <c r="K140" s="33"/>
      <c r="L140" s="78"/>
    </row>
    <row r="141" spans="1:12" s="34" customFormat="1" x14ac:dyDescent="0.2">
      <c r="A141" s="66" t="s">
        <v>465</v>
      </c>
      <c r="B141" s="88" t="s">
        <v>125</v>
      </c>
      <c r="C141" s="90" t="s">
        <v>329</v>
      </c>
      <c r="D141" s="89" t="s">
        <v>122</v>
      </c>
      <c r="E141" s="95">
        <v>157.19999999999999</v>
      </c>
      <c r="F141" s="15">
        <v>34.340000000000003</v>
      </c>
      <c r="G141" s="16">
        <v>44.64</v>
      </c>
      <c r="H141" s="16">
        <f t="shared" si="21"/>
        <v>7017.41</v>
      </c>
      <c r="I141" s="46"/>
      <c r="K141" s="33"/>
      <c r="L141" s="78"/>
    </row>
    <row r="142" spans="1:12" x14ac:dyDescent="0.2">
      <c r="A142" s="59"/>
      <c r="B142" s="52"/>
      <c r="C142" s="65"/>
      <c r="D142" s="59"/>
      <c r="E142" s="38"/>
      <c r="F142" s="19"/>
      <c r="G142" s="19"/>
      <c r="H142" s="20">
        <f>SUM(H139:H141)</f>
        <v>26692.359999999997</v>
      </c>
      <c r="I142" s="24" t="e">
        <f>H142/H$1010</f>
        <v>#DIV/0!</v>
      </c>
      <c r="K142" s="77"/>
      <c r="L142" s="80"/>
    </row>
    <row r="143" spans="1:12" s="34" customFormat="1" x14ac:dyDescent="0.2">
      <c r="A143" s="57" t="s">
        <v>45</v>
      </c>
      <c r="B143" s="49"/>
      <c r="C143" s="63" t="s">
        <v>126</v>
      </c>
      <c r="D143" s="96"/>
      <c r="E143" s="36"/>
      <c r="F143" s="94"/>
      <c r="G143" s="94"/>
      <c r="H143" s="94"/>
      <c r="I143" s="45"/>
      <c r="K143" s="33"/>
      <c r="L143" s="78"/>
    </row>
    <row r="144" spans="1:12" s="34" customFormat="1" ht="22.5" x14ac:dyDescent="0.2">
      <c r="A144" s="66" t="s">
        <v>466</v>
      </c>
      <c r="B144" s="88" t="s">
        <v>127</v>
      </c>
      <c r="C144" s="90" t="s">
        <v>330</v>
      </c>
      <c r="D144" s="89" t="s">
        <v>121</v>
      </c>
      <c r="E144" s="95">
        <v>346.32</v>
      </c>
      <c r="F144" s="15">
        <v>46.91</v>
      </c>
      <c r="G144" s="16">
        <v>60.98</v>
      </c>
      <c r="H144" s="16">
        <f t="shared" ref="H144:H151" si="22">ROUND(G144*E144,2)</f>
        <v>21118.59</v>
      </c>
      <c r="I144" s="46"/>
      <c r="K144" s="33"/>
      <c r="L144" s="78"/>
    </row>
    <row r="145" spans="1:12" s="34" customFormat="1" ht="22.5" x14ac:dyDescent="0.2">
      <c r="A145" s="66" t="s">
        <v>467</v>
      </c>
      <c r="B145" s="88" t="s">
        <v>136</v>
      </c>
      <c r="C145" s="90" t="s">
        <v>223</v>
      </c>
      <c r="D145" s="89" t="s">
        <v>121</v>
      </c>
      <c r="E145" s="95">
        <v>119.56</v>
      </c>
      <c r="F145" s="15">
        <v>103.99</v>
      </c>
      <c r="G145" s="16">
        <v>135.19</v>
      </c>
      <c r="H145" s="16">
        <f t="shared" si="22"/>
        <v>16163.32</v>
      </c>
      <c r="I145" s="46"/>
      <c r="K145" s="33"/>
      <c r="L145" s="78"/>
    </row>
    <row r="146" spans="1:12" s="34" customFormat="1" x14ac:dyDescent="0.2">
      <c r="A146" s="66" t="s">
        <v>468</v>
      </c>
      <c r="B146" s="88" t="s">
        <v>128</v>
      </c>
      <c r="C146" s="90" t="s">
        <v>219</v>
      </c>
      <c r="D146" s="89" t="s">
        <v>129</v>
      </c>
      <c r="E146" s="95">
        <v>571.58000000000004</v>
      </c>
      <c r="F146" s="15">
        <v>11.97</v>
      </c>
      <c r="G146" s="16">
        <v>15.56</v>
      </c>
      <c r="H146" s="16">
        <f t="shared" si="22"/>
        <v>8893.7800000000007</v>
      </c>
      <c r="I146" s="46"/>
      <c r="K146" s="33"/>
      <c r="L146" s="78"/>
    </row>
    <row r="147" spans="1:12" s="34" customFormat="1" x14ac:dyDescent="0.2">
      <c r="A147" s="66" t="s">
        <v>469</v>
      </c>
      <c r="B147" s="88" t="s">
        <v>130</v>
      </c>
      <c r="C147" s="90" t="s">
        <v>220</v>
      </c>
      <c r="D147" s="89" t="s">
        <v>129</v>
      </c>
      <c r="E147" s="95">
        <v>156.1</v>
      </c>
      <c r="F147" s="15">
        <v>9.6999999999999993</v>
      </c>
      <c r="G147" s="16">
        <v>12.61</v>
      </c>
      <c r="H147" s="16">
        <f t="shared" si="22"/>
        <v>1968.42</v>
      </c>
      <c r="I147" s="46"/>
      <c r="K147" s="33"/>
      <c r="L147" s="78"/>
    </row>
    <row r="148" spans="1:12" s="34" customFormat="1" ht="21.75" customHeight="1" x14ac:dyDescent="0.2">
      <c r="A148" s="66" t="s">
        <v>470</v>
      </c>
      <c r="B148" s="88" t="s">
        <v>131</v>
      </c>
      <c r="C148" s="90" t="s">
        <v>221</v>
      </c>
      <c r="D148" s="89" t="s">
        <v>129</v>
      </c>
      <c r="E148" s="95">
        <v>1244.3599999999999</v>
      </c>
      <c r="F148" s="15">
        <v>7.9</v>
      </c>
      <c r="G148" s="16">
        <v>10.27</v>
      </c>
      <c r="H148" s="16">
        <f t="shared" si="22"/>
        <v>12779.58</v>
      </c>
      <c r="I148" s="46"/>
      <c r="K148" s="33"/>
      <c r="L148" s="78"/>
    </row>
    <row r="149" spans="1:12" s="34" customFormat="1" ht="21.75" customHeight="1" x14ac:dyDescent="0.2">
      <c r="A149" s="66" t="s">
        <v>471</v>
      </c>
      <c r="B149" s="88" t="s">
        <v>131</v>
      </c>
      <c r="C149" s="90" t="s">
        <v>222</v>
      </c>
      <c r="D149" s="89" t="s">
        <v>129</v>
      </c>
      <c r="E149" s="95">
        <v>3825.71</v>
      </c>
      <c r="F149" s="15">
        <v>6.98</v>
      </c>
      <c r="G149" s="16">
        <v>9.07</v>
      </c>
      <c r="H149" s="16">
        <f t="shared" si="22"/>
        <v>34699.19</v>
      </c>
      <c r="I149" s="46"/>
      <c r="K149" s="33"/>
      <c r="L149" s="78"/>
    </row>
    <row r="150" spans="1:12" s="34" customFormat="1" ht="22.5" x14ac:dyDescent="0.2">
      <c r="A150" s="66" t="s">
        <v>472</v>
      </c>
      <c r="B150" s="88" t="s">
        <v>132</v>
      </c>
      <c r="C150" s="90" t="s">
        <v>331</v>
      </c>
      <c r="D150" s="89" t="s">
        <v>122</v>
      </c>
      <c r="E150" s="95">
        <v>63.36</v>
      </c>
      <c r="F150" s="15">
        <v>345.84</v>
      </c>
      <c r="G150" s="16">
        <v>449.59</v>
      </c>
      <c r="H150" s="16">
        <f t="shared" si="22"/>
        <v>28486.02</v>
      </c>
      <c r="I150" s="46"/>
      <c r="K150" s="33"/>
      <c r="L150" s="78"/>
    </row>
    <row r="151" spans="1:12" s="34" customFormat="1" ht="18" customHeight="1" x14ac:dyDescent="0.2">
      <c r="A151" s="66" t="s">
        <v>473</v>
      </c>
      <c r="B151" s="88" t="s">
        <v>134</v>
      </c>
      <c r="C151" s="90" t="s">
        <v>332</v>
      </c>
      <c r="D151" s="89" t="s">
        <v>122</v>
      </c>
      <c r="E151" s="95">
        <v>63.36</v>
      </c>
      <c r="F151" s="15">
        <v>155.15</v>
      </c>
      <c r="G151" s="16">
        <v>201.7</v>
      </c>
      <c r="H151" s="16">
        <f t="shared" si="22"/>
        <v>12779.71</v>
      </c>
      <c r="I151" s="46"/>
      <c r="K151" s="33"/>
      <c r="L151" s="78"/>
    </row>
    <row r="152" spans="1:12" x14ac:dyDescent="0.2">
      <c r="A152" s="59"/>
      <c r="B152" s="52"/>
      <c r="C152" s="65"/>
      <c r="D152" s="59"/>
      <c r="E152" s="38"/>
      <c r="F152" s="19"/>
      <c r="G152" s="19"/>
      <c r="H152" s="20">
        <f>SUM(H144:H151)</f>
        <v>136888.61000000002</v>
      </c>
      <c r="I152" s="24" t="e">
        <f>H152/H$1010</f>
        <v>#DIV/0!</v>
      </c>
      <c r="K152" s="77"/>
      <c r="L152" s="80"/>
    </row>
    <row r="153" spans="1:12" s="34" customFormat="1" x14ac:dyDescent="0.2">
      <c r="A153" s="57" t="s">
        <v>46</v>
      </c>
      <c r="B153" s="49"/>
      <c r="C153" s="63" t="s">
        <v>135</v>
      </c>
      <c r="D153" s="96"/>
      <c r="E153" s="36"/>
      <c r="F153" s="94"/>
      <c r="G153" s="94"/>
      <c r="H153" s="94"/>
      <c r="I153" s="45"/>
      <c r="K153" s="33"/>
      <c r="L153" s="78"/>
    </row>
    <row r="154" spans="1:12" s="34" customFormat="1" ht="22.5" x14ac:dyDescent="0.2">
      <c r="A154" s="66" t="s">
        <v>474</v>
      </c>
      <c r="B154" s="88" t="s">
        <v>136</v>
      </c>
      <c r="C154" s="90" t="s">
        <v>223</v>
      </c>
      <c r="D154" s="89" t="s">
        <v>121</v>
      </c>
      <c r="E154" s="95">
        <v>449.6</v>
      </c>
      <c r="F154" s="15">
        <v>103.99</v>
      </c>
      <c r="G154" s="16">
        <v>135.19</v>
      </c>
      <c r="H154" s="16">
        <f t="shared" ref="H154:H161" si="23">ROUND(G154*E154,2)</f>
        <v>60781.42</v>
      </c>
      <c r="I154" s="46"/>
      <c r="K154" s="33"/>
      <c r="L154" s="78"/>
    </row>
    <row r="155" spans="1:12" s="34" customFormat="1" x14ac:dyDescent="0.2">
      <c r="A155" s="66" t="s">
        <v>475</v>
      </c>
      <c r="B155" s="88" t="s">
        <v>137</v>
      </c>
      <c r="C155" s="90" t="s">
        <v>224</v>
      </c>
      <c r="D155" s="89" t="s">
        <v>121</v>
      </c>
      <c r="E155" s="95">
        <v>823.67</v>
      </c>
      <c r="F155" s="15">
        <v>80.459999999999994</v>
      </c>
      <c r="G155" s="16">
        <v>104.6</v>
      </c>
      <c r="H155" s="16">
        <f t="shared" si="23"/>
        <v>86155.88</v>
      </c>
      <c r="I155" s="46"/>
      <c r="K155" s="33"/>
      <c r="L155" s="78"/>
    </row>
    <row r="156" spans="1:12" s="34" customFormat="1" ht="22.5" x14ac:dyDescent="0.2">
      <c r="A156" s="66" t="s">
        <v>476</v>
      </c>
      <c r="B156" s="88" t="s">
        <v>138</v>
      </c>
      <c r="C156" s="90" t="s">
        <v>225</v>
      </c>
      <c r="D156" s="89" t="s">
        <v>129</v>
      </c>
      <c r="E156" s="95">
        <v>1637.64</v>
      </c>
      <c r="F156" s="15">
        <v>12.04</v>
      </c>
      <c r="G156" s="16">
        <v>15.65</v>
      </c>
      <c r="H156" s="16">
        <f t="shared" si="23"/>
        <v>25629.07</v>
      </c>
      <c r="I156" s="46"/>
      <c r="K156" s="33"/>
      <c r="L156" s="78"/>
    </row>
    <row r="157" spans="1:12" s="34" customFormat="1" ht="22.5" x14ac:dyDescent="0.2">
      <c r="A157" s="66" t="s">
        <v>477</v>
      </c>
      <c r="B157" s="88" t="s">
        <v>139</v>
      </c>
      <c r="C157" s="90" t="s">
        <v>226</v>
      </c>
      <c r="D157" s="89" t="s">
        <v>129</v>
      </c>
      <c r="E157" s="95">
        <v>194.79</v>
      </c>
      <c r="F157" s="15">
        <v>7.83</v>
      </c>
      <c r="G157" s="16">
        <v>10.18</v>
      </c>
      <c r="H157" s="16">
        <f t="shared" si="23"/>
        <v>1982.96</v>
      </c>
      <c r="I157" s="46"/>
      <c r="K157" s="33"/>
      <c r="L157" s="78"/>
    </row>
    <row r="158" spans="1:12" s="34" customFormat="1" ht="22.5" x14ac:dyDescent="0.2">
      <c r="A158" s="66" t="s">
        <v>478</v>
      </c>
      <c r="B158" s="88" t="s">
        <v>140</v>
      </c>
      <c r="C158" s="90" t="s">
        <v>227</v>
      </c>
      <c r="D158" s="89" t="s">
        <v>129</v>
      </c>
      <c r="E158" s="95">
        <v>12249.19</v>
      </c>
      <c r="F158" s="15">
        <v>6.86</v>
      </c>
      <c r="G158" s="16">
        <v>8.92</v>
      </c>
      <c r="H158" s="16">
        <f t="shared" si="23"/>
        <v>109262.77</v>
      </c>
      <c r="I158" s="46"/>
      <c r="K158" s="33"/>
      <c r="L158" s="78"/>
    </row>
    <row r="159" spans="1:12" s="34" customFormat="1" ht="22.5" x14ac:dyDescent="0.2">
      <c r="A159" s="66" t="s">
        <v>479</v>
      </c>
      <c r="B159" s="88" t="s">
        <v>132</v>
      </c>
      <c r="C159" s="90" t="s">
        <v>133</v>
      </c>
      <c r="D159" s="89" t="s">
        <v>122</v>
      </c>
      <c r="E159" s="95">
        <v>125.52</v>
      </c>
      <c r="F159" s="15">
        <v>345.84</v>
      </c>
      <c r="G159" s="16">
        <v>449.59</v>
      </c>
      <c r="H159" s="16">
        <f t="shared" si="23"/>
        <v>56432.54</v>
      </c>
      <c r="I159" s="46"/>
      <c r="K159" s="33"/>
      <c r="L159" s="78"/>
    </row>
    <row r="160" spans="1:12" s="34" customFormat="1" ht="19.5" customHeight="1" x14ac:dyDescent="0.2">
      <c r="A160" s="66" t="s">
        <v>480</v>
      </c>
      <c r="B160" s="88" t="s">
        <v>134</v>
      </c>
      <c r="C160" s="90" t="s">
        <v>228</v>
      </c>
      <c r="D160" s="89" t="s">
        <v>122</v>
      </c>
      <c r="E160" s="95">
        <v>125.52</v>
      </c>
      <c r="F160" s="15">
        <v>155.15</v>
      </c>
      <c r="G160" s="16">
        <v>201.7</v>
      </c>
      <c r="H160" s="16">
        <f t="shared" si="23"/>
        <v>25317.38</v>
      </c>
      <c r="I160" s="46"/>
      <c r="K160" s="33"/>
      <c r="L160" s="78"/>
    </row>
    <row r="161" spans="1:12" s="34" customFormat="1" ht="22.5" x14ac:dyDescent="0.2">
      <c r="A161" s="66" t="s">
        <v>481</v>
      </c>
      <c r="B161" s="88" t="s">
        <v>141</v>
      </c>
      <c r="C161" s="90" t="s">
        <v>142</v>
      </c>
      <c r="D161" s="89" t="s">
        <v>121</v>
      </c>
      <c r="E161" s="95">
        <v>1843.55</v>
      </c>
      <c r="F161" s="15">
        <v>68.27</v>
      </c>
      <c r="G161" s="16">
        <v>88.75</v>
      </c>
      <c r="H161" s="16">
        <f t="shared" si="23"/>
        <v>163615.06</v>
      </c>
      <c r="I161" s="46"/>
      <c r="K161" s="33"/>
      <c r="L161" s="78"/>
    </row>
    <row r="162" spans="1:12" x14ac:dyDescent="0.2">
      <c r="A162" s="59"/>
      <c r="B162" s="52"/>
      <c r="C162" s="65"/>
      <c r="D162" s="59"/>
      <c r="E162" s="38"/>
      <c r="F162" s="19"/>
      <c r="G162" s="19"/>
      <c r="H162" s="20">
        <f>SUM(H154:H161)</f>
        <v>529177.07999999996</v>
      </c>
      <c r="I162" s="24" t="e">
        <f>H162/H$1010</f>
        <v>#DIV/0!</v>
      </c>
      <c r="K162" s="77"/>
      <c r="L162" s="80"/>
    </row>
    <row r="163" spans="1:12" s="34" customFormat="1" x14ac:dyDescent="0.2">
      <c r="A163" s="57" t="s">
        <v>47</v>
      </c>
      <c r="B163" s="49"/>
      <c r="C163" s="63" t="s">
        <v>12</v>
      </c>
      <c r="D163" s="96"/>
      <c r="E163" s="36"/>
      <c r="F163" s="94"/>
      <c r="G163" s="94"/>
      <c r="H163" s="94"/>
      <c r="I163" s="45"/>
      <c r="K163" s="33"/>
      <c r="L163" s="78"/>
    </row>
    <row r="164" spans="1:12" s="34" customFormat="1" ht="33.75" x14ac:dyDescent="0.2">
      <c r="A164" s="66" t="s">
        <v>482</v>
      </c>
      <c r="B164" s="88" t="s">
        <v>143</v>
      </c>
      <c r="C164" s="90" t="s">
        <v>144</v>
      </c>
      <c r="D164" s="89" t="s">
        <v>121</v>
      </c>
      <c r="E164" s="95">
        <v>1857.05</v>
      </c>
      <c r="F164" s="15">
        <v>33.33</v>
      </c>
      <c r="G164" s="16">
        <v>43.33</v>
      </c>
      <c r="H164" s="16">
        <f t="shared" ref="H164:H167" si="24">ROUND(G164*E164,2)</f>
        <v>80465.98</v>
      </c>
      <c r="I164" s="46"/>
      <c r="K164" s="33"/>
      <c r="L164" s="78"/>
    </row>
    <row r="165" spans="1:12" s="34" customFormat="1" ht="22.5" x14ac:dyDescent="0.2">
      <c r="A165" s="66" t="s">
        <v>483</v>
      </c>
      <c r="B165" s="88" t="s">
        <v>230</v>
      </c>
      <c r="C165" s="90" t="s">
        <v>229</v>
      </c>
      <c r="D165" s="89" t="s">
        <v>121</v>
      </c>
      <c r="E165" s="95">
        <v>5.25</v>
      </c>
      <c r="F165" s="15">
        <v>87.58</v>
      </c>
      <c r="G165" s="16">
        <v>113.85</v>
      </c>
      <c r="H165" s="16">
        <f t="shared" si="24"/>
        <v>597.71</v>
      </c>
      <c r="I165" s="46"/>
      <c r="K165" s="33"/>
      <c r="L165" s="78"/>
    </row>
    <row r="166" spans="1:12" s="34" customFormat="1" x14ac:dyDescent="0.2">
      <c r="A166" s="66" t="s">
        <v>484</v>
      </c>
      <c r="B166" s="88" t="s">
        <v>335</v>
      </c>
      <c r="C166" s="90" t="s">
        <v>336</v>
      </c>
      <c r="D166" s="89" t="s">
        <v>121</v>
      </c>
      <c r="E166" s="95">
        <v>84.02</v>
      </c>
      <c r="F166" s="15">
        <v>548.84</v>
      </c>
      <c r="G166" s="16">
        <v>713.49</v>
      </c>
      <c r="H166" s="16">
        <f t="shared" si="24"/>
        <v>59947.43</v>
      </c>
      <c r="I166" s="46"/>
      <c r="K166" s="33"/>
      <c r="L166" s="78"/>
    </row>
    <row r="167" spans="1:12" s="34" customFormat="1" x14ac:dyDescent="0.2">
      <c r="A167" s="66" t="s">
        <v>485</v>
      </c>
      <c r="B167" s="88" t="s">
        <v>334</v>
      </c>
      <c r="C167" s="90" t="s">
        <v>333</v>
      </c>
      <c r="D167" s="89" t="s">
        <v>121</v>
      </c>
      <c r="E167" s="95">
        <v>49.65</v>
      </c>
      <c r="F167" s="15">
        <v>256.39999999999998</v>
      </c>
      <c r="G167" s="16">
        <v>333.32</v>
      </c>
      <c r="H167" s="16">
        <f t="shared" si="24"/>
        <v>16549.34</v>
      </c>
      <c r="I167" s="46"/>
      <c r="K167" s="33"/>
      <c r="L167" s="78"/>
    </row>
    <row r="168" spans="1:12" x14ac:dyDescent="0.2">
      <c r="D168" s="50"/>
      <c r="E168" s="14"/>
      <c r="F168" s="14"/>
      <c r="G168" s="14"/>
      <c r="H168" s="20">
        <f>SUM(H164:H167)</f>
        <v>157560.46</v>
      </c>
      <c r="I168" s="24" t="e">
        <f>H168/H$1010</f>
        <v>#DIV/0!</v>
      </c>
      <c r="L168" s="80"/>
    </row>
    <row r="169" spans="1:12" s="34" customFormat="1" x14ac:dyDescent="0.2">
      <c r="A169" s="57" t="s">
        <v>48</v>
      </c>
      <c r="B169" s="49"/>
      <c r="C169" s="63" t="s">
        <v>24</v>
      </c>
      <c r="D169" s="96"/>
      <c r="E169" s="36"/>
      <c r="F169" s="94"/>
      <c r="G169" s="94"/>
      <c r="H169" s="94"/>
      <c r="I169" s="45"/>
      <c r="K169" s="33"/>
      <c r="L169" s="78"/>
    </row>
    <row r="170" spans="1:12" s="34" customFormat="1" ht="33.75" x14ac:dyDescent="0.2">
      <c r="A170" s="66" t="s">
        <v>486</v>
      </c>
      <c r="B170" s="51">
        <v>90841</v>
      </c>
      <c r="C170" s="107" t="s">
        <v>231</v>
      </c>
      <c r="D170" s="89" t="s">
        <v>145</v>
      </c>
      <c r="E170" s="95">
        <v>3</v>
      </c>
      <c r="F170" s="15">
        <v>690.5</v>
      </c>
      <c r="G170" s="16">
        <v>897.65</v>
      </c>
      <c r="H170" s="16">
        <f t="shared" ref="H170:H181" si="25">ROUND(G170*E170,2)</f>
        <v>2692.95</v>
      </c>
      <c r="I170" s="46"/>
      <c r="K170" s="33"/>
      <c r="L170" s="78"/>
    </row>
    <row r="171" spans="1:12" s="34" customFormat="1" ht="33.75" x14ac:dyDescent="0.2">
      <c r="A171" s="66" t="s">
        <v>487</v>
      </c>
      <c r="B171" s="51">
        <v>90843</v>
      </c>
      <c r="C171" s="107" t="s">
        <v>232</v>
      </c>
      <c r="D171" s="89" t="s">
        <v>145</v>
      </c>
      <c r="E171" s="95">
        <v>8</v>
      </c>
      <c r="F171" s="15">
        <v>763.21</v>
      </c>
      <c r="G171" s="16">
        <v>992.17</v>
      </c>
      <c r="H171" s="16">
        <f t="shared" si="25"/>
        <v>7937.36</v>
      </c>
      <c r="I171" s="46"/>
      <c r="K171" s="33"/>
      <c r="L171" s="78"/>
    </row>
    <row r="172" spans="1:12" s="34" customFormat="1" ht="33.75" x14ac:dyDescent="0.2">
      <c r="A172" s="66" t="s">
        <v>488</v>
      </c>
      <c r="B172" s="51">
        <v>90844</v>
      </c>
      <c r="C172" s="108" t="s">
        <v>233</v>
      </c>
      <c r="D172" s="89" t="s">
        <v>145</v>
      </c>
      <c r="E172" s="95">
        <v>22</v>
      </c>
      <c r="F172" s="15">
        <v>792.86</v>
      </c>
      <c r="G172" s="16">
        <v>1030.72</v>
      </c>
      <c r="H172" s="16">
        <f t="shared" si="25"/>
        <v>22675.84</v>
      </c>
      <c r="I172" s="46"/>
      <c r="K172" s="33"/>
      <c r="L172" s="78"/>
    </row>
    <row r="173" spans="1:12" s="34" customFormat="1" ht="22.5" x14ac:dyDescent="0.2">
      <c r="A173" s="66" t="s">
        <v>489</v>
      </c>
      <c r="B173" s="88" t="s">
        <v>146</v>
      </c>
      <c r="C173" s="90" t="s">
        <v>234</v>
      </c>
      <c r="D173" s="89" t="s">
        <v>121</v>
      </c>
      <c r="E173" s="95">
        <v>28.8</v>
      </c>
      <c r="F173" s="15">
        <v>556.30999999999995</v>
      </c>
      <c r="G173" s="16">
        <v>723.2</v>
      </c>
      <c r="H173" s="16">
        <f t="shared" si="25"/>
        <v>20828.16</v>
      </c>
      <c r="I173" s="46"/>
      <c r="K173" s="33"/>
      <c r="L173" s="78"/>
    </row>
    <row r="174" spans="1:12" s="34" customFormat="1" x14ac:dyDescent="0.2">
      <c r="A174" s="66" t="s">
        <v>490</v>
      </c>
      <c r="B174" s="88" t="s">
        <v>1008</v>
      </c>
      <c r="C174" s="90" t="s">
        <v>1007</v>
      </c>
      <c r="D174" s="89" t="s">
        <v>121</v>
      </c>
      <c r="E174" s="95">
        <v>176.4</v>
      </c>
      <c r="F174" s="15">
        <v>87.98</v>
      </c>
      <c r="G174" s="16">
        <v>114.37</v>
      </c>
      <c r="H174" s="16">
        <f t="shared" si="25"/>
        <v>20174.87</v>
      </c>
      <c r="I174" s="46"/>
      <c r="K174" s="33"/>
      <c r="L174" s="78"/>
    </row>
    <row r="175" spans="1:12" s="34" customFormat="1" x14ac:dyDescent="0.2">
      <c r="A175" s="66" t="s">
        <v>491</v>
      </c>
      <c r="B175" s="51">
        <v>94582</v>
      </c>
      <c r="C175" s="109" t="s">
        <v>1004</v>
      </c>
      <c r="D175" s="89" t="s">
        <v>121</v>
      </c>
      <c r="E175" s="95">
        <v>116.3</v>
      </c>
      <c r="F175" s="15">
        <v>169.15</v>
      </c>
      <c r="G175" s="16">
        <v>219.9</v>
      </c>
      <c r="H175" s="16">
        <f t="shared" si="25"/>
        <v>25574.37</v>
      </c>
      <c r="I175" s="46"/>
      <c r="K175" s="33"/>
      <c r="L175" s="78"/>
    </row>
    <row r="176" spans="1:12" s="34" customFormat="1" ht="22.5" x14ac:dyDescent="0.2">
      <c r="A176" s="66" t="s">
        <v>492</v>
      </c>
      <c r="B176" s="88" t="s">
        <v>1005</v>
      </c>
      <c r="C176" s="90" t="s">
        <v>1006</v>
      </c>
      <c r="D176" s="89" t="s">
        <v>121</v>
      </c>
      <c r="E176" s="95">
        <v>46.32</v>
      </c>
      <c r="F176" s="15">
        <v>303.61</v>
      </c>
      <c r="G176" s="16">
        <v>394.69</v>
      </c>
      <c r="H176" s="16">
        <f t="shared" si="25"/>
        <v>18282.04</v>
      </c>
      <c r="I176" s="46"/>
      <c r="K176" s="33"/>
      <c r="L176" s="78"/>
    </row>
    <row r="177" spans="1:12" s="34" customFormat="1" x14ac:dyDescent="0.2">
      <c r="A177" s="66" t="s">
        <v>493</v>
      </c>
      <c r="B177" s="88" t="s">
        <v>236</v>
      </c>
      <c r="C177" s="90" t="s">
        <v>235</v>
      </c>
      <c r="D177" s="89" t="s">
        <v>121</v>
      </c>
      <c r="E177" s="95">
        <v>65.099999999999994</v>
      </c>
      <c r="F177" s="15">
        <v>346.56</v>
      </c>
      <c r="G177" s="16">
        <v>450.53</v>
      </c>
      <c r="H177" s="16">
        <f t="shared" si="25"/>
        <v>29329.5</v>
      </c>
      <c r="I177" s="46"/>
      <c r="K177" s="33"/>
      <c r="L177" s="78"/>
    </row>
    <row r="178" spans="1:12" s="34" customFormat="1" x14ac:dyDescent="0.2">
      <c r="A178" s="66" t="s">
        <v>494</v>
      </c>
      <c r="B178" s="88" t="s">
        <v>237</v>
      </c>
      <c r="C178" s="90" t="s">
        <v>238</v>
      </c>
      <c r="D178" s="89" t="s">
        <v>121</v>
      </c>
      <c r="E178" s="95">
        <v>46.32</v>
      </c>
      <c r="F178" s="15">
        <v>167.19</v>
      </c>
      <c r="G178" s="16">
        <v>217.35</v>
      </c>
      <c r="H178" s="16">
        <f t="shared" si="25"/>
        <v>10067.65</v>
      </c>
      <c r="I178" s="46"/>
      <c r="K178" s="33"/>
      <c r="L178" s="78"/>
    </row>
    <row r="179" spans="1:12" s="34" customFormat="1" x14ac:dyDescent="0.2">
      <c r="A179" s="66" t="s">
        <v>495</v>
      </c>
      <c r="B179" s="88" t="s">
        <v>147</v>
      </c>
      <c r="C179" s="90" t="s">
        <v>148</v>
      </c>
      <c r="D179" s="89" t="s">
        <v>121</v>
      </c>
      <c r="E179" s="95">
        <v>116.3</v>
      </c>
      <c r="F179" s="15">
        <v>209.42</v>
      </c>
      <c r="G179" s="16">
        <v>272.25</v>
      </c>
      <c r="H179" s="16">
        <f t="shared" si="25"/>
        <v>31662.68</v>
      </c>
      <c r="I179" s="46"/>
      <c r="K179" s="33"/>
      <c r="L179" s="78"/>
    </row>
    <row r="180" spans="1:12" s="34" customFormat="1" x14ac:dyDescent="0.2">
      <c r="A180" s="66" t="s">
        <v>496</v>
      </c>
      <c r="B180" s="51">
        <v>73665</v>
      </c>
      <c r="C180" s="110" t="s">
        <v>23</v>
      </c>
      <c r="D180" s="89" t="s">
        <v>149</v>
      </c>
      <c r="E180" s="95">
        <v>8</v>
      </c>
      <c r="F180" s="15">
        <v>60.25</v>
      </c>
      <c r="G180" s="16">
        <v>78.33</v>
      </c>
      <c r="H180" s="16">
        <f t="shared" si="25"/>
        <v>626.64</v>
      </c>
      <c r="I180" s="46"/>
      <c r="K180" s="33"/>
      <c r="L180" s="78"/>
    </row>
    <row r="181" spans="1:12" s="34" customFormat="1" x14ac:dyDescent="0.2">
      <c r="A181" s="66" t="s">
        <v>1009</v>
      </c>
      <c r="B181" s="88" t="s">
        <v>337</v>
      </c>
      <c r="C181" s="110" t="s">
        <v>338</v>
      </c>
      <c r="D181" s="89" t="s">
        <v>121</v>
      </c>
      <c r="E181" s="95">
        <v>71.11</v>
      </c>
      <c r="F181" s="15">
        <v>290</v>
      </c>
      <c r="G181" s="16">
        <v>377</v>
      </c>
      <c r="H181" s="16">
        <f t="shared" si="25"/>
        <v>26808.47</v>
      </c>
      <c r="I181" s="46"/>
      <c r="K181" s="33"/>
      <c r="L181" s="78"/>
    </row>
    <row r="182" spans="1:12" x14ac:dyDescent="0.2">
      <c r="D182" s="50"/>
      <c r="E182" s="14"/>
      <c r="F182" s="14"/>
      <c r="G182" s="14"/>
      <c r="H182" s="20">
        <f>SUM(H170:H181)</f>
        <v>216660.53</v>
      </c>
      <c r="I182" s="24" t="e">
        <f>H182/H$1010</f>
        <v>#DIV/0!</v>
      </c>
      <c r="L182" s="80"/>
    </row>
    <row r="183" spans="1:12" s="34" customFormat="1" x14ac:dyDescent="0.2">
      <c r="A183" s="57" t="s">
        <v>49</v>
      </c>
      <c r="B183" s="49"/>
      <c r="C183" s="63" t="s">
        <v>7</v>
      </c>
      <c r="D183" s="96"/>
      <c r="E183" s="36"/>
      <c r="F183" s="94"/>
      <c r="G183" s="94"/>
      <c r="H183" s="94"/>
      <c r="I183" s="45"/>
      <c r="K183" s="33"/>
      <c r="L183" s="78"/>
    </row>
    <row r="184" spans="1:12" s="34" customFormat="1" ht="22.5" x14ac:dyDescent="0.2">
      <c r="A184" s="66" t="s">
        <v>497</v>
      </c>
      <c r="B184" s="51">
        <v>92543</v>
      </c>
      <c r="C184" s="108" t="s">
        <v>239</v>
      </c>
      <c r="D184" s="89" t="s">
        <v>121</v>
      </c>
      <c r="E184" s="95">
        <v>601.66999999999996</v>
      </c>
      <c r="F184" s="15">
        <v>12.33</v>
      </c>
      <c r="G184" s="16">
        <v>16.03</v>
      </c>
      <c r="H184" s="16">
        <f t="shared" ref="H184:H188" si="26">ROUND(G184*E184,2)</f>
        <v>9644.77</v>
      </c>
      <c r="I184" s="46"/>
      <c r="K184" s="33"/>
      <c r="L184" s="78"/>
    </row>
    <row r="185" spans="1:12" s="34" customFormat="1" ht="22.5" x14ac:dyDescent="0.2">
      <c r="A185" s="66" t="s">
        <v>498</v>
      </c>
      <c r="B185" s="51">
        <v>94210</v>
      </c>
      <c r="C185" s="107" t="s">
        <v>240</v>
      </c>
      <c r="D185" s="89" t="s">
        <v>121</v>
      </c>
      <c r="E185" s="95">
        <v>601.66999999999996</v>
      </c>
      <c r="F185" s="15">
        <v>38.76</v>
      </c>
      <c r="G185" s="16">
        <v>50.39</v>
      </c>
      <c r="H185" s="16">
        <f t="shared" si="26"/>
        <v>30318.15</v>
      </c>
      <c r="I185" s="46"/>
      <c r="K185" s="33"/>
      <c r="L185" s="78"/>
    </row>
    <row r="186" spans="1:12" s="34" customFormat="1" x14ac:dyDescent="0.2">
      <c r="A186" s="66" t="s">
        <v>499</v>
      </c>
      <c r="B186" s="51">
        <v>94223</v>
      </c>
      <c r="C186" s="107" t="s">
        <v>241</v>
      </c>
      <c r="D186" s="89" t="s">
        <v>149</v>
      </c>
      <c r="E186" s="95">
        <v>11.1</v>
      </c>
      <c r="F186" s="15">
        <v>46.91</v>
      </c>
      <c r="G186" s="16">
        <v>60.98</v>
      </c>
      <c r="H186" s="16">
        <f t="shared" si="26"/>
        <v>676.88</v>
      </c>
      <c r="I186" s="46"/>
      <c r="K186" s="33"/>
      <c r="L186" s="78"/>
    </row>
    <row r="187" spans="1:12" s="34" customFormat="1" x14ac:dyDescent="0.2">
      <c r="A187" s="66" t="s">
        <v>500</v>
      </c>
      <c r="B187" s="88" t="s">
        <v>150</v>
      </c>
      <c r="C187" s="90" t="s">
        <v>242</v>
      </c>
      <c r="D187" s="89" t="s">
        <v>149</v>
      </c>
      <c r="E187" s="95">
        <v>118.1</v>
      </c>
      <c r="F187" s="15">
        <v>27.96</v>
      </c>
      <c r="G187" s="16">
        <v>36.35</v>
      </c>
      <c r="H187" s="16">
        <f t="shared" si="26"/>
        <v>4292.9399999999996</v>
      </c>
      <c r="I187" s="46"/>
      <c r="K187" s="33"/>
      <c r="L187" s="78"/>
    </row>
    <row r="188" spans="1:12" s="34" customFormat="1" ht="22.5" x14ac:dyDescent="0.2">
      <c r="A188" s="66" t="s">
        <v>501</v>
      </c>
      <c r="B188" s="88" t="s">
        <v>151</v>
      </c>
      <c r="C188" s="90" t="s">
        <v>243</v>
      </c>
      <c r="D188" s="89" t="s">
        <v>149</v>
      </c>
      <c r="E188" s="95">
        <v>92.85</v>
      </c>
      <c r="F188" s="15">
        <v>38.729999999999997</v>
      </c>
      <c r="G188" s="16">
        <v>50.35</v>
      </c>
      <c r="H188" s="16">
        <f t="shared" si="26"/>
        <v>4675</v>
      </c>
      <c r="I188" s="46"/>
      <c r="K188" s="33"/>
      <c r="L188" s="78"/>
    </row>
    <row r="189" spans="1:12" x14ac:dyDescent="0.2">
      <c r="D189" s="50"/>
      <c r="E189" s="14"/>
      <c r="F189" s="14"/>
      <c r="G189" s="14"/>
      <c r="H189" s="20">
        <f>SUM(H184:H188)</f>
        <v>49607.74</v>
      </c>
      <c r="I189" s="24" t="e">
        <f>H189/H$1010</f>
        <v>#DIV/0!</v>
      </c>
      <c r="L189" s="80"/>
    </row>
    <row r="190" spans="1:12" s="34" customFormat="1" x14ac:dyDescent="0.2">
      <c r="A190" s="57" t="s">
        <v>50</v>
      </c>
      <c r="B190" s="49"/>
      <c r="C190" s="63" t="s">
        <v>120</v>
      </c>
      <c r="D190" s="96"/>
      <c r="E190" s="36"/>
      <c r="F190" s="94"/>
      <c r="G190" s="94"/>
      <c r="H190" s="94"/>
      <c r="I190" s="45"/>
      <c r="K190" s="33"/>
      <c r="L190" s="78"/>
    </row>
    <row r="191" spans="1:12" s="34" customFormat="1" ht="22.5" x14ac:dyDescent="0.2">
      <c r="A191" s="66" t="s">
        <v>502</v>
      </c>
      <c r="B191" s="88" t="s">
        <v>152</v>
      </c>
      <c r="C191" s="90" t="s">
        <v>153</v>
      </c>
      <c r="D191" s="89" t="s">
        <v>145</v>
      </c>
      <c r="E191" s="95">
        <v>5</v>
      </c>
      <c r="F191" s="15">
        <v>672.45</v>
      </c>
      <c r="G191" s="16">
        <v>874.19</v>
      </c>
      <c r="H191" s="16">
        <f t="shared" ref="H191:H215" si="27">ROUND(G191*E191,2)</f>
        <v>4370.95</v>
      </c>
      <c r="I191" s="46"/>
      <c r="J191" s="119">
        <f>H137+H142+H152+H162+H168+H182+H189+H216+H262+H266</f>
        <v>1317716.0500000003</v>
      </c>
      <c r="K191" s="33"/>
      <c r="L191" s="78"/>
    </row>
    <row r="192" spans="1:12" s="34" customFormat="1" x14ac:dyDescent="0.2">
      <c r="A192" s="66" t="s">
        <v>503</v>
      </c>
      <c r="B192" s="88" t="s">
        <v>154</v>
      </c>
      <c r="C192" s="90" t="s">
        <v>244</v>
      </c>
      <c r="D192" s="89" t="s">
        <v>145</v>
      </c>
      <c r="E192" s="95">
        <v>32</v>
      </c>
      <c r="F192" s="15">
        <v>60.51</v>
      </c>
      <c r="G192" s="16">
        <v>78.66</v>
      </c>
      <c r="H192" s="16">
        <f t="shared" si="27"/>
        <v>2517.12</v>
      </c>
      <c r="I192" s="46"/>
      <c r="K192" s="33"/>
      <c r="L192" s="78"/>
    </row>
    <row r="193" spans="1:12" s="34" customFormat="1" ht="22.5" x14ac:dyDescent="0.2">
      <c r="A193" s="66" t="s">
        <v>504</v>
      </c>
      <c r="B193" s="88" t="s">
        <v>155</v>
      </c>
      <c r="C193" s="90" t="s">
        <v>156</v>
      </c>
      <c r="D193" s="89" t="s">
        <v>145</v>
      </c>
      <c r="E193" s="95">
        <v>9</v>
      </c>
      <c r="F193" s="15">
        <v>104.39</v>
      </c>
      <c r="G193" s="16">
        <v>135.71</v>
      </c>
      <c r="H193" s="16">
        <f t="shared" si="27"/>
        <v>1221.3900000000001</v>
      </c>
      <c r="I193" s="46"/>
      <c r="K193" s="33"/>
      <c r="L193" s="78"/>
    </row>
    <row r="194" spans="1:12" s="34" customFormat="1" ht="22.5" x14ac:dyDescent="0.2">
      <c r="A194" s="66" t="s">
        <v>505</v>
      </c>
      <c r="B194" s="88" t="s">
        <v>157</v>
      </c>
      <c r="C194" s="90" t="s">
        <v>249</v>
      </c>
      <c r="D194" s="89" t="s">
        <v>149</v>
      </c>
      <c r="E194" s="95">
        <v>325.8</v>
      </c>
      <c r="F194" s="15">
        <v>6.52</v>
      </c>
      <c r="G194" s="16">
        <v>8.48</v>
      </c>
      <c r="H194" s="16">
        <f t="shared" si="27"/>
        <v>2762.78</v>
      </c>
      <c r="I194" s="46"/>
      <c r="K194" s="33"/>
      <c r="L194" s="78"/>
    </row>
    <row r="195" spans="1:12" s="34" customFormat="1" ht="22.5" x14ac:dyDescent="0.2">
      <c r="A195" s="66" t="s">
        <v>506</v>
      </c>
      <c r="B195" s="88" t="s">
        <v>158</v>
      </c>
      <c r="C195" s="90" t="s">
        <v>250</v>
      </c>
      <c r="D195" s="89" t="s">
        <v>149</v>
      </c>
      <c r="E195" s="95">
        <v>426.06</v>
      </c>
      <c r="F195" s="15">
        <v>6.18</v>
      </c>
      <c r="G195" s="16">
        <v>8.0299999999999994</v>
      </c>
      <c r="H195" s="16">
        <f t="shared" si="27"/>
        <v>3421.26</v>
      </c>
      <c r="I195" s="46"/>
      <c r="K195" s="33"/>
      <c r="L195" s="78"/>
    </row>
    <row r="196" spans="1:12" s="34" customFormat="1" ht="22.5" x14ac:dyDescent="0.2">
      <c r="A196" s="66" t="s">
        <v>507</v>
      </c>
      <c r="B196" s="88" t="s">
        <v>159</v>
      </c>
      <c r="C196" s="90" t="s">
        <v>251</v>
      </c>
      <c r="D196" s="89" t="s">
        <v>149</v>
      </c>
      <c r="E196" s="95">
        <v>53.59</v>
      </c>
      <c r="F196" s="15">
        <v>8.44</v>
      </c>
      <c r="G196" s="16">
        <v>10.97</v>
      </c>
      <c r="H196" s="16">
        <f t="shared" si="27"/>
        <v>587.88</v>
      </c>
      <c r="I196" s="46"/>
      <c r="K196" s="33"/>
      <c r="L196" s="78"/>
    </row>
    <row r="197" spans="1:12" s="34" customFormat="1" ht="22.5" x14ac:dyDescent="0.2">
      <c r="A197" s="66" t="s">
        <v>508</v>
      </c>
      <c r="B197" s="88" t="s">
        <v>246</v>
      </c>
      <c r="C197" s="90" t="s">
        <v>245</v>
      </c>
      <c r="D197" s="89" t="s">
        <v>149</v>
      </c>
      <c r="E197" s="95">
        <v>24</v>
      </c>
      <c r="F197" s="15">
        <v>10.74</v>
      </c>
      <c r="G197" s="16">
        <v>13.96</v>
      </c>
      <c r="H197" s="16">
        <f t="shared" si="27"/>
        <v>335.04</v>
      </c>
      <c r="I197" s="46"/>
      <c r="K197" s="33"/>
      <c r="L197" s="78"/>
    </row>
    <row r="198" spans="1:12" s="34" customFormat="1" x14ac:dyDescent="0.2">
      <c r="A198" s="66" t="s">
        <v>509</v>
      </c>
      <c r="B198" s="88" t="s">
        <v>248</v>
      </c>
      <c r="C198" s="90" t="s">
        <v>247</v>
      </c>
      <c r="D198" s="89" t="s">
        <v>149</v>
      </c>
      <c r="E198" s="95">
        <v>24</v>
      </c>
      <c r="F198" s="15">
        <v>10.17</v>
      </c>
      <c r="G198" s="16">
        <v>13.22</v>
      </c>
      <c r="H198" s="16">
        <f t="shared" si="27"/>
        <v>317.27999999999997</v>
      </c>
      <c r="I198" s="46"/>
      <c r="K198" s="33"/>
      <c r="L198" s="78"/>
    </row>
    <row r="199" spans="1:12" s="34" customFormat="1" ht="22.5" x14ac:dyDescent="0.2">
      <c r="A199" s="66" t="s">
        <v>510</v>
      </c>
      <c r="B199" s="88" t="s">
        <v>160</v>
      </c>
      <c r="C199" s="90" t="s">
        <v>252</v>
      </c>
      <c r="D199" s="89" t="s">
        <v>149</v>
      </c>
      <c r="E199" s="95">
        <v>3265.8</v>
      </c>
      <c r="F199" s="15">
        <v>2.4900000000000002</v>
      </c>
      <c r="G199" s="16">
        <v>3.24</v>
      </c>
      <c r="H199" s="16">
        <f t="shared" si="27"/>
        <v>10581.19</v>
      </c>
      <c r="I199" s="46"/>
      <c r="K199" s="33"/>
      <c r="L199" s="78"/>
    </row>
    <row r="200" spans="1:12" s="34" customFormat="1" ht="22.5" x14ac:dyDescent="0.2">
      <c r="A200" s="66" t="s">
        <v>511</v>
      </c>
      <c r="B200" s="88" t="s">
        <v>161</v>
      </c>
      <c r="C200" s="90" t="s">
        <v>253</v>
      </c>
      <c r="D200" s="89" t="s">
        <v>149</v>
      </c>
      <c r="E200" s="95">
        <v>3704.24</v>
      </c>
      <c r="F200" s="15">
        <v>3.94</v>
      </c>
      <c r="G200" s="16">
        <v>5.12</v>
      </c>
      <c r="H200" s="16">
        <f t="shared" si="27"/>
        <v>18965.71</v>
      </c>
      <c r="I200" s="46"/>
      <c r="K200" s="33"/>
      <c r="L200" s="78"/>
    </row>
    <row r="201" spans="1:12" s="34" customFormat="1" ht="22.5" x14ac:dyDescent="0.2">
      <c r="A201" s="66" t="s">
        <v>512</v>
      </c>
      <c r="B201" s="88" t="s">
        <v>162</v>
      </c>
      <c r="C201" s="90" t="s">
        <v>254</v>
      </c>
      <c r="D201" s="89" t="s">
        <v>149</v>
      </c>
      <c r="E201" s="95">
        <v>2606.4</v>
      </c>
      <c r="F201" s="15">
        <v>5.36</v>
      </c>
      <c r="G201" s="16">
        <v>6.97</v>
      </c>
      <c r="H201" s="16">
        <f t="shared" si="27"/>
        <v>18166.61</v>
      </c>
      <c r="I201" s="46"/>
      <c r="K201" s="33"/>
      <c r="L201" s="78"/>
    </row>
    <row r="202" spans="1:12" s="34" customFormat="1" ht="22.5" x14ac:dyDescent="0.2">
      <c r="A202" s="66" t="s">
        <v>513</v>
      </c>
      <c r="B202" s="88" t="s">
        <v>163</v>
      </c>
      <c r="C202" s="90" t="s">
        <v>255</v>
      </c>
      <c r="D202" s="89" t="s">
        <v>149</v>
      </c>
      <c r="E202" s="95">
        <v>150</v>
      </c>
      <c r="F202" s="15">
        <v>8.73</v>
      </c>
      <c r="G202" s="16">
        <v>11.35</v>
      </c>
      <c r="H202" s="16">
        <f t="shared" si="27"/>
        <v>1702.5</v>
      </c>
      <c r="I202" s="46"/>
      <c r="K202" s="33"/>
      <c r="L202" s="78"/>
    </row>
    <row r="203" spans="1:12" s="34" customFormat="1" x14ac:dyDescent="0.2">
      <c r="A203" s="66" t="s">
        <v>514</v>
      </c>
      <c r="B203" s="88" t="s">
        <v>164</v>
      </c>
      <c r="C203" s="90" t="s">
        <v>256</v>
      </c>
      <c r="D203" s="89" t="s">
        <v>145</v>
      </c>
      <c r="E203" s="95">
        <v>125</v>
      </c>
      <c r="F203" s="15">
        <v>8.59</v>
      </c>
      <c r="G203" s="16">
        <v>11.17</v>
      </c>
      <c r="H203" s="16">
        <f t="shared" si="27"/>
        <v>1396.25</v>
      </c>
      <c r="I203" s="46"/>
      <c r="K203" s="33"/>
      <c r="L203" s="78"/>
    </row>
    <row r="204" spans="1:12" s="34" customFormat="1" x14ac:dyDescent="0.2">
      <c r="A204" s="66" t="s">
        <v>515</v>
      </c>
      <c r="B204" s="88" t="s">
        <v>165</v>
      </c>
      <c r="C204" s="90" t="s">
        <v>259</v>
      </c>
      <c r="D204" s="89" t="s">
        <v>145</v>
      </c>
      <c r="E204" s="95">
        <v>24</v>
      </c>
      <c r="F204" s="15">
        <v>20.58</v>
      </c>
      <c r="G204" s="16">
        <v>26.75</v>
      </c>
      <c r="H204" s="16">
        <f t="shared" si="27"/>
        <v>642</v>
      </c>
      <c r="I204" s="46"/>
      <c r="K204" s="33"/>
      <c r="L204" s="78"/>
    </row>
    <row r="205" spans="1:12" s="34" customFormat="1" ht="22.5" x14ac:dyDescent="0.2">
      <c r="A205" s="66" t="s">
        <v>516</v>
      </c>
      <c r="B205" s="88" t="s">
        <v>167</v>
      </c>
      <c r="C205" s="90" t="s">
        <v>260</v>
      </c>
      <c r="D205" s="89" t="s">
        <v>145</v>
      </c>
      <c r="E205" s="95">
        <v>110</v>
      </c>
      <c r="F205" s="15">
        <v>10.68</v>
      </c>
      <c r="G205" s="16">
        <v>13.88</v>
      </c>
      <c r="H205" s="16">
        <f t="shared" si="27"/>
        <v>1526.8</v>
      </c>
      <c r="I205" s="46"/>
      <c r="K205" s="33"/>
      <c r="L205" s="78"/>
    </row>
    <row r="206" spans="1:12" s="34" customFormat="1" ht="21.75" customHeight="1" x14ac:dyDescent="0.2">
      <c r="A206" s="66" t="s">
        <v>517</v>
      </c>
      <c r="B206" s="88" t="s">
        <v>166</v>
      </c>
      <c r="C206" s="90" t="s">
        <v>261</v>
      </c>
      <c r="D206" s="89" t="s">
        <v>145</v>
      </c>
      <c r="E206" s="95">
        <v>104</v>
      </c>
      <c r="F206" s="15">
        <v>6.97</v>
      </c>
      <c r="G206" s="16">
        <v>9.06</v>
      </c>
      <c r="H206" s="16">
        <f t="shared" si="27"/>
        <v>942.24</v>
      </c>
      <c r="I206" s="46"/>
      <c r="K206" s="33"/>
      <c r="L206" s="78"/>
    </row>
    <row r="207" spans="1:12" s="34" customFormat="1" x14ac:dyDescent="0.2">
      <c r="A207" s="66" t="s">
        <v>518</v>
      </c>
      <c r="B207" s="88" t="s">
        <v>168</v>
      </c>
      <c r="C207" s="90" t="s">
        <v>262</v>
      </c>
      <c r="D207" s="89" t="s">
        <v>145</v>
      </c>
      <c r="E207" s="95">
        <v>40</v>
      </c>
      <c r="F207" s="15">
        <v>19.66</v>
      </c>
      <c r="G207" s="16">
        <v>25.56</v>
      </c>
      <c r="H207" s="16">
        <f t="shared" si="27"/>
        <v>1022.4</v>
      </c>
      <c r="I207" s="46"/>
      <c r="K207" s="33"/>
      <c r="L207" s="78"/>
    </row>
    <row r="208" spans="1:12" s="34" customFormat="1" x14ac:dyDescent="0.2">
      <c r="A208" s="66" t="s">
        <v>519</v>
      </c>
      <c r="B208" s="88" t="s">
        <v>258</v>
      </c>
      <c r="C208" s="90" t="s">
        <v>257</v>
      </c>
      <c r="D208" s="89" t="s">
        <v>145</v>
      </c>
      <c r="E208" s="95">
        <v>18</v>
      </c>
      <c r="F208" s="15">
        <v>31.11</v>
      </c>
      <c r="G208" s="16">
        <v>40.44</v>
      </c>
      <c r="H208" s="16">
        <f t="shared" si="27"/>
        <v>727.92</v>
      </c>
      <c r="I208" s="46"/>
      <c r="K208" s="33"/>
      <c r="L208" s="78"/>
    </row>
    <row r="209" spans="1:12" s="34" customFormat="1" x14ac:dyDescent="0.2">
      <c r="A209" s="66" t="s">
        <v>520</v>
      </c>
      <c r="B209" s="88" t="s">
        <v>169</v>
      </c>
      <c r="C209" s="90" t="s">
        <v>263</v>
      </c>
      <c r="D209" s="89" t="s">
        <v>145</v>
      </c>
      <c r="E209" s="95">
        <v>1</v>
      </c>
      <c r="F209" s="15">
        <v>42.57</v>
      </c>
      <c r="G209" s="16">
        <v>55.34</v>
      </c>
      <c r="H209" s="16">
        <f t="shared" si="27"/>
        <v>55.34</v>
      </c>
      <c r="I209" s="46"/>
      <c r="K209" s="33"/>
      <c r="L209" s="78"/>
    </row>
    <row r="210" spans="1:12" s="34" customFormat="1" ht="21" customHeight="1" x14ac:dyDescent="0.2">
      <c r="A210" s="66" t="s">
        <v>521</v>
      </c>
      <c r="B210" s="88" t="s">
        <v>171</v>
      </c>
      <c r="C210" s="90" t="s">
        <v>264</v>
      </c>
      <c r="D210" s="89" t="s">
        <v>145</v>
      </c>
      <c r="E210" s="95">
        <v>104</v>
      </c>
      <c r="F210" s="15">
        <v>20.77</v>
      </c>
      <c r="G210" s="16">
        <v>27</v>
      </c>
      <c r="H210" s="16">
        <f t="shared" si="27"/>
        <v>2808</v>
      </c>
      <c r="I210" s="46"/>
      <c r="K210" s="33"/>
      <c r="L210" s="78"/>
    </row>
    <row r="211" spans="1:12" s="34" customFormat="1" ht="20.25" customHeight="1" x14ac:dyDescent="0.2">
      <c r="A211" s="66" t="s">
        <v>522</v>
      </c>
      <c r="B211" s="88" t="s">
        <v>172</v>
      </c>
      <c r="C211" s="90" t="s">
        <v>265</v>
      </c>
      <c r="D211" s="89" t="s">
        <v>145</v>
      </c>
      <c r="E211" s="95">
        <v>51</v>
      </c>
      <c r="F211" s="15">
        <v>23.43</v>
      </c>
      <c r="G211" s="16">
        <v>30.46</v>
      </c>
      <c r="H211" s="16">
        <f t="shared" si="27"/>
        <v>1553.46</v>
      </c>
      <c r="I211" s="46"/>
      <c r="K211" s="33"/>
      <c r="L211" s="78"/>
    </row>
    <row r="212" spans="1:12" s="34" customFormat="1" x14ac:dyDescent="0.2">
      <c r="A212" s="66" t="s">
        <v>523</v>
      </c>
      <c r="B212" s="88" t="s">
        <v>170</v>
      </c>
      <c r="C212" s="90" t="s">
        <v>266</v>
      </c>
      <c r="D212" s="89" t="s">
        <v>145</v>
      </c>
      <c r="E212" s="95">
        <v>24</v>
      </c>
      <c r="F212" s="15">
        <v>32</v>
      </c>
      <c r="G212" s="16">
        <v>41.6</v>
      </c>
      <c r="H212" s="16">
        <f t="shared" si="27"/>
        <v>998.4</v>
      </c>
      <c r="I212" s="46"/>
      <c r="K212" s="33"/>
      <c r="L212" s="78"/>
    </row>
    <row r="213" spans="1:12" s="34" customFormat="1" x14ac:dyDescent="0.2">
      <c r="A213" s="66" t="s">
        <v>524</v>
      </c>
      <c r="B213" s="88" t="s">
        <v>173</v>
      </c>
      <c r="C213" s="90" t="s">
        <v>267</v>
      </c>
      <c r="D213" s="89" t="s">
        <v>145</v>
      </c>
      <c r="E213" s="95">
        <v>4</v>
      </c>
      <c r="F213" s="15">
        <v>45.6</v>
      </c>
      <c r="G213" s="16">
        <v>59.28</v>
      </c>
      <c r="H213" s="16">
        <f t="shared" si="27"/>
        <v>237.12</v>
      </c>
      <c r="I213" s="46"/>
      <c r="K213" s="33"/>
      <c r="L213" s="78"/>
    </row>
    <row r="214" spans="1:12" s="34" customFormat="1" x14ac:dyDescent="0.2">
      <c r="A214" s="66" t="s">
        <v>525</v>
      </c>
      <c r="B214" s="88" t="s">
        <v>174</v>
      </c>
      <c r="C214" s="90" t="s">
        <v>268</v>
      </c>
      <c r="D214" s="89" t="s">
        <v>145</v>
      </c>
      <c r="E214" s="95">
        <v>121</v>
      </c>
      <c r="F214" s="15">
        <v>59.22</v>
      </c>
      <c r="G214" s="16">
        <v>76.989999999999995</v>
      </c>
      <c r="H214" s="16">
        <f t="shared" si="27"/>
        <v>9315.7900000000009</v>
      </c>
      <c r="I214" s="46"/>
      <c r="K214" s="33"/>
      <c r="L214" s="78"/>
    </row>
    <row r="215" spans="1:12" s="34" customFormat="1" x14ac:dyDescent="0.2">
      <c r="A215" s="66" t="s">
        <v>526</v>
      </c>
      <c r="B215" s="88" t="s">
        <v>175</v>
      </c>
      <c r="C215" s="90" t="s">
        <v>269</v>
      </c>
      <c r="D215" s="89" t="s">
        <v>145</v>
      </c>
      <c r="E215" s="95">
        <v>3</v>
      </c>
      <c r="F215" s="15">
        <v>63.63</v>
      </c>
      <c r="G215" s="16">
        <v>82.72</v>
      </c>
      <c r="H215" s="16">
        <f t="shared" si="27"/>
        <v>248.16</v>
      </c>
      <c r="I215" s="46"/>
      <c r="K215" s="33"/>
      <c r="L215" s="78"/>
    </row>
    <row r="216" spans="1:12" x14ac:dyDescent="0.2">
      <c r="D216" s="50"/>
      <c r="E216" s="14"/>
      <c r="F216" s="14"/>
      <c r="G216" s="14"/>
      <c r="H216" s="20">
        <f>SUM(H191:H215)</f>
        <v>86423.59</v>
      </c>
      <c r="I216" s="24" t="e">
        <f>H216/H$1010</f>
        <v>#DIV/0!</v>
      </c>
      <c r="L216" s="80"/>
    </row>
    <row r="217" spans="1:12" s="34" customFormat="1" x14ac:dyDescent="0.2">
      <c r="A217" s="57" t="s">
        <v>51</v>
      </c>
      <c r="B217" s="49"/>
      <c r="C217" s="63" t="s">
        <v>115</v>
      </c>
      <c r="D217" s="96"/>
      <c r="E217" s="36"/>
      <c r="F217" s="94"/>
      <c r="G217" s="94"/>
      <c r="H217" s="94"/>
      <c r="I217" s="45"/>
      <c r="K217" s="33"/>
      <c r="L217" s="78"/>
    </row>
    <row r="218" spans="1:12" s="34" customFormat="1" x14ac:dyDescent="0.2">
      <c r="A218" s="58"/>
      <c r="B218" s="51"/>
      <c r="C218" s="64" t="s">
        <v>116</v>
      </c>
      <c r="D218" s="66"/>
      <c r="E218" s="39"/>
      <c r="F218" s="77"/>
      <c r="G218" s="77"/>
      <c r="H218" s="77"/>
      <c r="I218" s="46"/>
      <c r="K218" s="33"/>
      <c r="L218" s="78"/>
    </row>
    <row r="219" spans="1:12" s="111" customFormat="1" x14ac:dyDescent="0.2">
      <c r="A219" s="66" t="s">
        <v>527</v>
      </c>
      <c r="B219" s="51"/>
      <c r="C219" s="110" t="s">
        <v>270</v>
      </c>
      <c r="D219" s="89" t="s">
        <v>145</v>
      </c>
      <c r="E219" s="95">
        <v>4</v>
      </c>
      <c r="F219" s="15">
        <v>1200</v>
      </c>
      <c r="G219" s="16">
        <v>1560</v>
      </c>
      <c r="H219" s="16">
        <f t="shared" ref="H219:H229" si="28">ROUND(G219*E219,2)</f>
        <v>6240</v>
      </c>
      <c r="I219" s="46"/>
      <c r="K219" s="112"/>
      <c r="L219" s="78"/>
    </row>
    <row r="220" spans="1:12" s="111" customFormat="1" ht="22.5" x14ac:dyDescent="0.2">
      <c r="A220" s="66" t="s">
        <v>528</v>
      </c>
      <c r="B220" s="51">
        <v>94706</v>
      </c>
      <c r="C220" s="107" t="s">
        <v>271</v>
      </c>
      <c r="D220" s="89" t="s">
        <v>145</v>
      </c>
      <c r="E220" s="95">
        <v>5</v>
      </c>
      <c r="F220" s="15">
        <v>26.67</v>
      </c>
      <c r="G220" s="16">
        <v>34.67</v>
      </c>
      <c r="H220" s="16">
        <f t="shared" si="28"/>
        <v>173.35</v>
      </c>
      <c r="I220" s="46"/>
      <c r="K220" s="112"/>
      <c r="L220" s="78"/>
    </row>
    <row r="221" spans="1:12" s="111" customFormat="1" x14ac:dyDescent="0.2">
      <c r="A221" s="66" t="s">
        <v>529</v>
      </c>
      <c r="B221" s="51">
        <v>94795</v>
      </c>
      <c r="C221" s="110" t="s">
        <v>272</v>
      </c>
      <c r="D221" s="89" t="s">
        <v>145</v>
      </c>
      <c r="E221" s="95">
        <v>4</v>
      </c>
      <c r="F221" s="15">
        <v>16.77</v>
      </c>
      <c r="G221" s="16">
        <v>21.8</v>
      </c>
      <c r="H221" s="16">
        <f t="shared" si="28"/>
        <v>87.2</v>
      </c>
      <c r="I221" s="46"/>
      <c r="K221" s="112"/>
      <c r="L221" s="78"/>
    </row>
    <row r="222" spans="1:12" s="34" customFormat="1" ht="18.75" customHeight="1" x14ac:dyDescent="0.2">
      <c r="A222" s="66" t="s">
        <v>530</v>
      </c>
      <c r="B222" s="88" t="s">
        <v>176</v>
      </c>
      <c r="C222" s="90" t="s">
        <v>273</v>
      </c>
      <c r="D222" s="89" t="s">
        <v>149</v>
      </c>
      <c r="E222" s="95">
        <v>92.98</v>
      </c>
      <c r="F222" s="15">
        <v>16.04</v>
      </c>
      <c r="G222" s="16">
        <v>20.85</v>
      </c>
      <c r="H222" s="16">
        <f t="shared" si="28"/>
        <v>1938.63</v>
      </c>
      <c r="I222" s="46"/>
      <c r="K222" s="33"/>
      <c r="L222" s="78"/>
    </row>
    <row r="223" spans="1:12" s="34" customFormat="1" ht="20.25" customHeight="1" x14ac:dyDescent="0.2">
      <c r="A223" s="66" t="s">
        <v>531</v>
      </c>
      <c r="B223" s="88" t="s">
        <v>177</v>
      </c>
      <c r="C223" s="90" t="s">
        <v>274</v>
      </c>
      <c r="D223" s="89" t="s">
        <v>149</v>
      </c>
      <c r="E223" s="95">
        <v>39.07</v>
      </c>
      <c r="F223" s="15">
        <v>10.65</v>
      </c>
      <c r="G223" s="16">
        <v>13.85</v>
      </c>
      <c r="H223" s="16">
        <f t="shared" si="28"/>
        <v>541.12</v>
      </c>
      <c r="I223" s="46"/>
      <c r="K223" s="33"/>
      <c r="L223" s="78"/>
    </row>
    <row r="224" spans="1:12" s="34" customFormat="1" ht="21.75" customHeight="1" x14ac:dyDescent="0.2">
      <c r="A224" s="66" t="s">
        <v>532</v>
      </c>
      <c r="B224" s="88" t="s">
        <v>178</v>
      </c>
      <c r="C224" s="90" t="s">
        <v>275</v>
      </c>
      <c r="D224" s="89" t="s">
        <v>149</v>
      </c>
      <c r="E224" s="95">
        <v>35.68</v>
      </c>
      <c r="F224" s="15">
        <v>9.26</v>
      </c>
      <c r="G224" s="16">
        <v>12.04</v>
      </c>
      <c r="H224" s="16">
        <f t="shared" si="28"/>
        <v>429.59</v>
      </c>
      <c r="I224" s="46"/>
      <c r="K224" s="33"/>
      <c r="L224" s="78"/>
    </row>
    <row r="225" spans="1:12" s="34" customFormat="1" ht="19.5" customHeight="1" x14ac:dyDescent="0.2">
      <c r="A225" s="66" t="s">
        <v>533</v>
      </c>
      <c r="B225" s="88" t="s">
        <v>179</v>
      </c>
      <c r="C225" s="90" t="s">
        <v>276</v>
      </c>
      <c r="D225" s="89" t="s">
        <v>149</v>
      </c>
      <c r="E225" s="95">
        <v>41.11</v>
      </c>
      <c r="F225" s="15">
        <v>10.66</v>
      </c>
      <c r="G225" s="16">
        <v>13.86</v>
      </c>
      <c r="H225" s="16">
        <f t="shared" si="28"/>
        <v>569.78</v>
      </c>
      <c r="I225" s="46"/>
      <c r="K225" s="33"/>
      <c r="L225" s="78"/>
    </row>
    <row r="226" spans="1:12" s="34" customFormat="1" ht="22.5" x14ac:dyDescent="0.2">
      <c r="A226" s="66" t="s">
        <v>534</v>
      </c>
      <c r="B226" s="88" t="s">
        <v>277</v>
      </c>
      <c r="C226" s="90" t="s">
        <v>279</v>
      </c>
      <c r="D226" s="89" t="s">
        <v>145</v>
      </c>
      <c r="E226" s="95">
        <v>4</v>
      </c>
      <c r="F226" s="15">
        <v>11.87</v>
      </c>
      <c r="G226" s="16">
        <v>15.43</v>
      </c>
      <c r="H226" s="16">
        <f t="shared" si="28"/>
        <v>61.72</v>
      </c>
      <c r="I226" s="46"/>
      <c r="K226" s="33"/>
      <c r="L226" s="78"/>
    </row>
    <row r="227" spans="1:12" s="34" customFormat="1" ht="22.5" x14ac:dyDescent="0.2">
      <c r="A227" s="66" t="s">
        <v>535</v>
      </c>
      <c r="B227" s="88" t="s">
        <v>180</v>
      </c>
      <c r="C227" s="90" t="s">
        <v>280</v>
      </c>
      <c r="D227" s="89" t="s">
        <v>145</v>
      </c>
      <c r="E227" s="95">
        <v>5</v>
      </c>
      <c r="F227" s="15">
        <v>29.57</v>
      </c>
      <c r="G227" s="16">
        <v>38.44</v>
      </c>
      <c r="H227" s="16">
        <f t="shared" si="28"/>
        <v>192.2</v>
      </c>
      <c r="I227" s="46"/>
      <c r="K227" s="33"/>
      <c r="L227" s="78"/>
    </row>
    <row r="228" spans="1:12" s="34" customFormat="1" ht="22.5" x14ac:dyDescent="0.2">
      <c r="A228" s="66" t="s">
        <v>536</v>
      </c>
      <c r="B228" s="88" t="s">
        <v>181</v>
      </c>
      <c r="C228" s="90" t="s">
        <v>281</v>
      </c>
      <c r="D228" s="89" t="s">
        <v>145</v>
      </c>
      <c r="E228" s="95">
        <v>9</v>
      </c>
      <c r="F228" s="15">
        <v>72.75</v>
      </c>
      <c r="G228" s="16">
        <v>94.58</v>
      </c>
      <c r="H228" s="16">
        <f t="shared" si="28"/>
        <v>851.22</v>
      </c>
      <c r="I228" s="46"/>
      <c r="K228" s="33"/>
      <c r="L228" s="78"/>
    </row>
    <row r="229" spans="1:12" s="111" customFormat="1" x14ac:dyDescent="0.2">
      <c r="A229" s="66" t="s">
        <v>537</v>
      </c>
      <c r="B229" s="51">
        <v>86885</v>
      </c>
      <c r="C229" s="110" t="s">
        <v>278</v>
      </c>
      <c r="D229" s="89" t="s">
        <v>145</v>
      </c>
      <c r="E229" s="95">
        <v>54</v>
      </c>
      <c r="F229" s="15">
        <v>11.58</v>
      </c>
      <c r="G229" s="16">
        <v>15.05</v>
      </c>
      <c r="H229" s="16">
        <f t="shared" si="28"/>
        <v>812.7</v>
      </c>
      <c r="I229" s="46"/>
      <c r="K229" s="112"/>
      <c r="L229" s="78"/>
    </row>
    <row r="230" spans="1:12" x14ac:dyDescent="0.2">
      <c r="C230" s="64" t="s">
        <v>117</v>
      </c>
      <c r="D230" s="50"/>
      <c r="E230" s="18"/>
      <c r="F230" s="15"/>
      <c r="G230" s="16"/>
      <c r="H230" s="16"/>
      <c r="I230" s="25"/>
      <c r="K230" s="76"/>
      <c r="L230" s="79"/>
    </row>
    <row r="231" spans="1:12" ht="22.5" x14ac:dyDescent="0.2">
      <c r="A231" s="50" t="s">
        <v>54</v>
      </c>
      <c r="B231" s="88" t="s">
        <v>182</v>
      </c>
      <c r="C231" s="90" t="s">
        <v>339</v>
      </c>
      <c r="D231" s="89" t="s">
        <v>149</v>
      </c>
      <c r="E231" s="95">
        <v>53.88</v>
      </c>
      <c r="F231" s="15">
        <v>14.06</v>
      </c>
      <c r="G231" s="16">
        <v>18.28</v>
      </c>
      <c r="H231" s="16">
        <f t="shared" ref="H231:H242" si="29">ROUND(G231*E231,2)</f>
        <v>984.93</v>
      </c>
      <c r="I231" s="25"/>
      <c r="K231" s="76"/>
      <c r="L231" s="79"/>
    </row>
    <row r="232" spans="1:12" ht="22.5" x14ac:dyDescent="0.2">
      <c r="A232" s="50" t="s">
        <v>55</v>
      </c>
      <c r="B232" s="88" t="s">
        <v>183</v>
      </c>
      <c r="C232" s="90" t="s">
        <v>340</v>
      </c>
      <c r="D232" s="89" t="s">
        <v>149</v>
      </c>
      <c r="E232" s="95">
        <v>29.94</v>
      </c>
      <c r="F232" s="15">
        <v>20.27</v>
      </c>
      <c r="G232" s="16">
        <v>26.35</v>
      </c>
      <c r="H232" s="16">
        <f t="shared" si="29"/>
        <v>788.92</v>
      </c>
      <c r="I232" s="25"/>
      <c r="K232" s="76"/>
      <c r="L232" s="79"/>
    </row>
    <row r="233" spans="1:12" ht="22.5" x14ac:dyDescent="0.2">
      <c r="A233" s="50" t="s">
        <v>56</v>
      </c>
      <c r="B233" s="88" t="s">
        <v>184</v>
      </c>
      <c r="C233" s="90" t="s">
        <v>341</v>
      </c>
      <c r="D233" s="89" t="s">
        <v>149</v>
      </c>
      <c r="E233" s="95">
        <v>77.900000000000006</v>
      </c>
      <c r="F233" s="15">
        <v>30.67</v>
      </c>
      <c r="G233" s="16">
        <v>39.869999999999997</v>
      </c>
      <c r="H233" s="16">
        <f t="shared" si="29"/>
        <v>3105.87</v>
      </c>
      <c r="I233" s="25"/>
      <c r="K233" s="76"/>
      <c r="L233" s="79"/>
    </row>
    <row r="234" spans="1:12" ht="22.5" x14ac:dyDescent="0.2">
      <c r="A234" s="50" t="s">
        <v>57</v>
      </c>
      <c r="B234" s="88" t="s">
        <v>185</v>
      </c>
      <c r="C234" s="90" t="s">
        <v>342</v>
      </c>
      <c r="D234" s="89" t="s">
        <v>149</v>
      </c>
      <c r="E234" s="95">
        <v>65.150000000000006</v>
      </c>
      <c r="F234" s="15">
        <v>39.549999999999997</v>
      </c>
      <c r="G234" s="16">
        <v>51.42</v>
      </c>
      <c r="H234" s="16">
        <f t="shared" si="29"/>
        <v>3350.01</v>
      </c>
      <c r="I234" s="25"/>
      <c r="K234" s="76"/>
      <c r="L234" s="79"/>
    </row>
    <row r="235" spans="1:12" ht="22.5" x14ac:dyDescent="0.2">
      <c r="A235" s="50" t="s">
        <v>58</v>
      </c>
      <c r="B235" s="88" t="s">
        <v>186</v>
      </c>
      <c r="C235" s="90" t="s">
        <v>343</v>
      </c>
      <c r="D235" s="89" t="s">
        <v>145</v>
      </c>
      <c r="E235" s="95">
        <v>11</v>
      </c>
      <c r="F235" s="15">
        <v>51.3</v>
      </c>
      <c r="G235" s="16">
        <v>66.69</v>
      </c>
      <c r="H235" s="16">
        <f t="shared" si="29"/>
        <v>733.59</v>
      </c>
      <c r="I235" s="25"/>
      <c r="K235" s="76"/>
      <c r="L235" s="79"/>
    </row>
    <row r="236" spans="1:12" ht="22.5" x14ac:dyDescent="0.2">
      <c r="A236" s="50" t="s">
        <v>59</v>
      </c>
      <c r="B236" s="88" t="s">
        <v>283</v>
      </c>
      <c r="C236" s="90" t="s">
        <v>282</v>
      </c>
      <c r="D236" s="89" t="s">
        <v>145</v>
      </c>
      <c r="E236" s="95">
        <v>15</v>
      </c>
      <c r="F236" s="15">
        <v>8.5399999999999991</v>
      </c>
      <c r="G236" s="16">
        <v>11.1</v>
      </c>
      <c r="H236" s="16">
        <f t="shared" si="29"/>
        <v>166.5</v>
      </c>
      <c r="I236" s="25"/>
      <c r="K236" s="76"/>
      <c r="L236" s="79"/>
    </row>
    <row r="237" spans="1:12" ht="22.5" x14ac:dyDescent="0.2">
      <c r="A237" s="50" t="s">
        <v>60</v>
      </c>
      <c r="B237" s="88" t="s">
        <v>285</v>
      </c>
      <c r="C237" s="90" t="s">
        <v>284</v>
      </c>
      <c r="D237" s="89" t="s">
        <v>145</v>
      </c>
      <c r="E237" s="95">
        <v>16</v>
      </c>
      <c r="F237" s="15">
        <v>8.3699999999999992</v>
      </c>
      <c r="G237" s="16">
        <v>10.88</v>
      </c>
      <c r="H237" s="16">
        <f t="shared" si="29"/>
        <v>174.08</v>
      </c>
      <c r="I237" s="25"/>
      <c r="K237" s="76"/>
      <c r="L237" s="79"/>
    </row>
    <row r="238" spans="1:12" ht="22.5" x14ac:dyDescent="0.2">
      <c r="A238" s="50" t="s">
        <v>61</v>
      </c>
      <c r="B238" s="88" t="s">
        <v>187</v>
      </c>
      <c r="C238" s="90" t="s">
        <v>188</v>
      </c>
      <c r="D238" s="89" t="s">
        <v>145</v>
      </c>
      <c r="E238" s="95">
        <v>5</v>
      </c>
      <c r="F238" s="15">
        <v>259.14999999999998</v>
      </c>
      <c r="G238" s="16">
        <v>336.9</v>
      </c>
      <c r="H238" s="16">
        <f t="shared" si="29"/>
        <v>1684.5</v>
      </c>
      <c r="I238" s="25"/>
      <c r="K238" s="76"/>
      <c r="L238" s="79"/>
    </row>
    <row r="239" spans="1:12" x14ac:dyDescent="0.2">
      <c r="A239" s="50" t="s">
        <v>62</v>
      </c>
      <c r="B239" s="88" t="s">
        <v>287</v>
      </c>
      <c r="C239" s="90" t="s">
        <v>286</v>
      </c>
      <c r="D239" s="89" t="s">
        <v>145</v>
      </c>
      <c r="E239" s="95">
        <v>20</v>
      </c>
      <c r="F239" s="15">
        <v>14.77</v>
      </c>
      <c r="G239" s="16">
        <v>19.2</v>
      </c>
      <c r="H239" s="16">
        <f t="shared" si="29"/>
        <v>384</v>
      </c>
      <c r="I239" s="25"/>
      <c r="K239" s="76"/>
      <c r="L239" s="79"/>
    </row>
    <row r="240" spans="1:12" x14ac:dyDescent="0.2">
      <c r="A240" s="50" t="s">
        <v>63</v>
      </c>
      <c r="B240" s="88" t="s">
        <v>189</v>
      </c>
      <c r="C240" s="90" t="s">
        <v>344</v>
      </c>
      <c r="D240" s="89" t="s">
        <v>145</v>
      </c>
      <c r="E240" s="95">
        <v>23</v>
      </c>
      <c r="F240" s="15">
        <v>8.44</v>
      </c>
      <c r="G240" s="16">
        <v>10.97</v>
      </c>
      <c r="H240" s="16">
        <f t="shared" si="29"/>
        <v>252.31</v>
      </c>
      <c r="I240" s="25"/>
      <c r="K240" s="76"/>
      <c r="L240" s="79"/>
    </row>
    <row r="241" spans="1:12" ht="22.5" x14ac:dyDescent="0.2">
      <c r="A241" s="50" t="s">
        <v>64</v>
      </c>
      <c r="B241" s="88" t="s">
        <v>288</v>
      </c>
      <c r="C241" s="90" t="s">
        <v>289</v>
      </c>
      <c r="D241" s="89" t="s">
        <v>145</v>
      </c>
      <c r="E241" s="95">
        <v>1</v>
      </c>
      <c r="F241" s="15">
        <v>3602.49</v>
      </c>
      <c r="G241" s="16">
        <v>4683.24</v>
      </c>
      <c r="H241" s="16">
        <f t="shared" si="29"/>
        <v>4683.24</v>
      </c>
      <c r="I241" s="25"/>
      <c r="K241" s="76"/>
      <c r="L241" s="79"/>
    </row>
    <row r="242" spans="1:12" ht="22.5" x14ac:dyDescent="0.2">
      <c r="A242" s="50" t="s">
        <v>65</v>
      </c>
      <c r="B242" s="88" t="s">
        <v>290</v>
      </c>
      <c r="C242" s="90" t="s">
        <v>291</v>
      </c>
      <c r="D242" s="89" t="s">
        <v>145</v>
      </c>
      <c r="E242" s="95">
        <v>1</v>
      </c>
      <c r="F242" s="15">
        <v>1828.69</v>
      </c>
      <c r="G242" s="16">
        <v>2377.3000000000002</v>
      </c>
      <c r="H242" s="16">
        <f t="shared" si="29"/>
        <v>2377.3000000000002</v>
      </c>
      <c r="I242" s="25"/>
      <c r="K242" s="76"/>
      <c r="L242" s="79"/>
    </row>
    <row r="243" spans="1:12" x14ac:dyDescent="0.2">
      <c r="C243" s="64" t="s">
        <v>118</v>
      </c>
      <c r="D243" s="50"/>
      <c r="E243" s="14"/>
      <c r="F243" s="14"/>
      <c r="G243" s="14"/>
      <c r="H243" s="14"/>
      <c r="L243" s="79"/>
    </row>
    <row r="244" spans="1:12" x14ac:dyDescent="0.2">
      <c r="A244" s="50" t="s">
        <v>66</v>
      </c>
      <c r="B244" s="50">
        <v>86901</v>
      </c>
      <c r="C244" s="110" t="s">
        <v>292</v>
      </c>
      <c r="D244" s="89" t="s">
        <v>145</v>
      </c>
      <c r="E244" s="95">
        <v>20</v>
      </c>
      <c r="F244" s="15">
        <v>107.67</v>
      </c>
      <c r="G244" s="16">
        <v>139.97</v>
      </c>
      <c r="H244" s="16">
        <f t="shared" ref="H244:H257" si="30">ROUND(G244*E244,2)</f>
        <v>2799.4</v>
      </c>
      <c r="L244" s="79"/>
    </row>
    <row r="245" spans="1:12" ht="22.5" x14ac:dyDescent="0.2">
      <c r="A245" s="50" t="s">
        <v>67</v>
      </c>
      <c r="B245" s="50">
        <v>86903</v>
      </c>
      <c r="C245" s="107" t="s">
        <v>294</v>
      </c>
      <c r="D245" s="89" t="s">
        <v>145</v>
      </c>
      <c r="E245" s="95">
        <v>3</v>
      </c>
      <c r="F245" s="15">
        <v>257.55</v>
      </c>
      <c r="G245" s="16">
        <v>334.82</v>
      </c>
      <c r="H245" s="16">
        <f t="shared" si="30"/>
        <v>1004.46</v>
      </c>
      <c r="L245" s="79"/>
    </row>
    <row r="246" spans="1:12" x14ac:dyDescent="0.2">
      <c r="A246" s="50" t="s">
        <v>68</v>
      </c>
      <c r="B246" s="50">
        <v>86900</v>
      </c>
      <c r="C246" s="110" t="s">
        <v>293</v>
      </c>
      <c r="D246" s="89" t="s">
        <v>145</v>
      </c>
      <c r="E246" s="95">
        <v>20</v>
      </c>
      <c r="F246" s="15">
        <v>129.66</v>
      </c>
      <c r="G246" s="16">
        <v>168.56</v>
      </c>
      <c r="H246" s="16">
        <f t="shared" si="30"/>
        <v>3371.2</v>
      </c>
      <c r="L246" s="79"/>
    </row>
    <row r="247" spans="1:12" x14ac:dyDescent="0.2">
      <c r="A247" s="50" t="s">
        <v>69</v>
      </c>
      <c r="B247" s="88" t="s">
        <v>297</v>
      </c>
      <c r="C247" s="90" t="s">
        <v>298</v>
      </c>
      <c r="D247" s="89" t="s">
        <v>145</v>
      </c>
      <c r="E247" s="95">
        <v>23</v>
      </c>
      <c r="F247" s="15">
        <v>73.569999999999993</v>
      </c>
      <c r="G247" s="16">
        <v>95.64</v>
      </c>
      <c r="H247" s="16">
        <f t="shared" si="30"/>
        <v>2199.7199999999998</v>
      </c>
      <c r="L247" s="79"/>
    </row>
    <row r="248" spans="1:12" ht="22.5" x14ac:dyDescent="0.2">
      <c r="A248" s="50" t="s">
        <v>70</v>
      </c>
      <c r="B248" s="88" t="s">
        <v>295</v>
      </c>
      <c r="C248" s="90" t="s">
        <v>296</v>
      </c>
      <c r="D248" s="89" t="s">
        <v>145</v>
      </c>
      <c r="E248" s="95">
        <v>20</v>
      </c>
      <c r="F248" s="15">
        <v>37.270000000000003</v>
      </c>
      <c r="G248" s="16">
        <v>48.45</v>
      </c>
      <c r="H248" s="16">
        <f t="shared" si="30"/>
        <v>969</v>
      </c>
      <c r="L248" s="79"/>
    </row>
    <row r="249" spans="1:12" x14ac:dyDescent="0.2">
      <c r="A249" s="50" t="s">
        <v>538</v>
      </c>
      <c r="B249" s="88" t="s">
        <v>299</v>
      </c>
      <c r="C249" s="90" t="s">
        <v>300</v>
      </c>
      <c r="D249" s="89" t="s">
        <v>145</v>
      </c>
      <c r="E249" s="95">
        <v>19</v>
      </c>
      <c r="F249" s="15">
        <v>346.52</v>
      </c>
      <c r="G249" s="16">
        <v>450.48</v>
      </c>
      <c r="H249" s="16">
        <f t="shared" si="30"/>
        <v>8559.1200000000008</v>
      </c>
      <c r="L249" s="79"/>
    </row>
    <row r="250" spans="1:12" ht="22.5" x14ac:dyDescent="0.2">
      <c r="A250" s="50" t="s">
        <v>539</v>
      </c>
      <c r="B250" s="88" t="s">
        <v>190</v>
      </c>
      <c r="C250" s="90" t="s">
        <v>301</v>
      </c>
      <c r="D250" s="89" t="s">
        <v>145</v>
      </c>
      <c r="E250" s="95">
        <v>4</v>
      </c>
      <c r="F250" s="15">
        <v>601.26</v>
      </c>
      <c r="G250" s="16">
        <v>781.64</v>
      </c>
      <c r="H250" s="16">
        <f t="shared" si="30"/>
        <v>3126.56</v>
      </c>
      <c r="L250" s="79"/>
    </row>
    <row r="251" spans="1:12" ht="22.5" x14ac:dyDescent="0.2">
      <c r="A251" s="50" t="s">
        <v>540</v>
      </c>
      <c r="B251" s="88" t="s">
        <v>1011</v>
      </c>
      <c r="C251" s="90" t="s">
        <v>1010</v>
      </c>
      <c r="D251" s="89" t="s">
        <v>145</v>
      </c>
      <c r="E251" s="95">
        <v>43</v>
      </c>
      <c r="F251" s="15">
        <v>22.92</v>
      </c>
      <c r="G251" s="16">
        <v>29.8</v>
      </c>
      <c r="H251" s="16">
        <f t="shared" si="30"/>
        <v>1281.4000000000001</v>
      </c>
      <c r="L251" s="79"/>
    </row>
    <row r="252" spans="1:12" x14ac:dyDescent="0.2">
      <c r="A252" s="50" t="s">
        <v>541</v>
      </c>
      <c r="B252" s="88" t="s">
        <v>196</v>
      </c>
      <c r="C252" s="90" t="s">
        <v>193</v>
      </c>
      <c r="D252" s="89" t="s">
        <v>145</v>
      </c>
      <c r="E252" s="95">
        <v>23</v>
      </c>
      <c r="F252" s="15">
        <v>33.64</v>
      </c>
      <c r="G252" s="16">
        <v>43.73</v>
      </c>
      <c r="H252" s="16">
        <f t="shared" si="30"/>
        <v>1005.79</v>
      </c>
      <c r="L252" s="79"/>
    </row>
    <row r="253" spans="1:12" x14ac:dyDescent="0.2">
      <c r="A253" s="50" t="s">
        <v>542</v>
      </c>
      <c r="B253" s="88" t="s">
        <v>191</v>
      </c>
      <c r="C253" s="90" t="s">
        <v>302</v>
      </c>
      <c r="D253" s="89" t="s">
        <v>145</v>
      </c>
      <c r="E253" s="95">
        <v>23</v>
      </c>
      <c r="F253" s="15">
        <v>23.57</v>
      </c>
      <c r="G253" s="16">
        <v>30.64</v>
      </c>
      <c r="H253" s="16">
        <f t="shared" si="30"/>
        <v>704.72</v>
      </c>
      <c r="L253" s="79"/>
    </row>
    <row r="254" spans="1:12" ht="22.5" x14ac:dyDescent="0.2">
      <c r="A254" s="50" t="s">
        <v>543</v>
      </c>
      <c r="B254" s="88" t="s">
        <v>192</v>
      </c>
      <c r="C254" s="90" t="s">
        <v>303</v>
      </c>
      <c r="D254" s="89" t="s">
        <v>145</v>
      </c>
      <c r="E254" s="95">
        <v>11</v>
      </c>
      <c r="F254" s="15">
        <v>50.46</v>
      </c>
      <c r="G254" s="16">
        <v>65.599999999999994</v>
      </c>
      <c r="H254" s="16">
        <f t="shared" si="30"/>
        <v>721.6</v>
      </c>
      <c r="L254" s="79"/>
    </row>
    <row r="255" spans="1:12" x14ac:dyDescent="0.2">
      <c r="A255" s="50" t="s">
        <v>544</v>
      </c>
      <c r="B255" s="88" t="s">
        <v>197</v>
      </c>
      <c r="C255" s="90" t="s">
        <v>194</v>
      </c>
      <c r="D255" s="89" t="s">
        <v>145</v>
      </c>
      <c r="E255" s="95">
        <v>8</v>
      </c>
      <c r="F255" s="15">
        <v>154.13999999999999</v>
      </c>
      <c r="G255" s="16">
        <v>200.38</v>
      </c>
      <c r="H255" s="16">
        <f t="shared" si="30"/>
        <v>1603.04</v>
      </c>
      <c r="L255" s="79"/>
    </row>
    <row r="256" spans="1:12" x14ac:dyDescent="0.2">
      <c r="A256" s="50" t="s">
        <v>545</v>
      </c>
      <c r="B256" s="88" t="s">
        <v>345</v>
      </c>
      <c r="C256" s="90" t="s">
        <v>346</v>
      </c>
      <c r="D256" s="89" t="s">
        <v>121</v>
      </c>
      <c r="E256" s="95">
        <v>15</v>
      </c>
      <c r="F256" s="15">
        <v>532.5</v>
      </c>
      <c r="G256" s="16">
        <v>692.25</v>
      </c>
      <c r="H256" s="16">
        <f t="shared" si="30"/>
        <v>10383.75</v>
      </c>
      <c r="L256" s="79"/>
    </row>
    <row r="257" spans="1:12" x14ac:dyDescent="0.2">
      <c r="A257" s="50" t="s">
        <v>546</v>
      </c>
      <c r="B257" s="88" t="s">
        <v>1013</v>
      </c>
      <c r="C257" s="90" t="s">
        <v>1012</v>
      </c>
      <c r="D257" s="89" t="s">
        <v>121</v>
      </c>
      <c r="E257" s="95">
        <v>8.4</v>
      </c>
      <c r="F257" s="15">
        <v>275.19</v>
      </c>
      <c r="G257" s="16">
        <v>357.75</v>
      </c>
      <c r="H257" s="16">
        <f t="shared" si="30"/>
        <v>3005.1</v>
      </c>
      <c r="L257" s="79"/>
    </row>
    <row r="258" spans="1:12" x14ac:dyDescent="0.2">
      <c r="C258" s="64" t="s">
        <v>195</v>
      </c>
      <c r="D258" s="50"/>
      <c r="E258" s="14"/>
      <c r="F258" s="14"/>
      <c r="G258" s="14"/>
      <c r="H258" s="14"/>
      <c r="L258" s="79"/>
    </row>
    <row r="259" spans="1:12" x14ac:dyDescent="0.2">
      <c r="A259" s="50" t="s">
        <v>547</v>
      </c>
      <c r="B259" s="50">
        <v>89509</v>
      </c>
      <c r="C259" s="107" t="s">
        <v>305</v>
      </c>
      <c r="D259" s="89" t="s">
        <v>149</v>
      </c>
      <c r="E259" s="95">
        <v>7.37</v>
      </c>
      <c r="F259" s="15">
        <v>18.09</v>
      </c>
      <c r="G259" s="16">
        <v>23.52</v>
      </c>
      <c r="H259" s="16">
        <f t="shared" ref="H259:H261" si="31">ROUND(G259*E259,2)</f>
        <v>173.34</v>
      </c>
      <c r="L259" s="79"/>
    </row>
    <row r="260" spans="1:12" ht="22.5" x14ac:dyDescent="0.2">
      <c r="A260" s="50" t="s">
        <v>1014</v>
      </c>
      <c r="B260" s="88" t="s">
        <v>198</v>
      </c>
      <c r="C260" s="90" t="s">
        <v>304</v>
      </c>
      <c r="D260" s="89" t="s">
        <v>149</v>
      </c>
      <c r="E260" s="95">
        <v>160.5</v>
      </c>
      <c r="F260" s="15">
        <v>25.59</v>
      </c>
      <c r="G260" s="16">
        <v>33.270000000000003</v>
      </c>
      <c r="H260" s="16">
        <f t="shared" si="31"/>
        <v>5339.84</v>
      </c>
      <c r="L260" s="79"/>
    </row>
    <row r="261" spans="1:12" x14ac:dyDescent="0.2">
      <c r="A261" s="50" t="s">
        <v>1015</v>
      </c>
      <c r="B261" s="88" t="s">
        <v>347</v>
      </c>
      <c r="C261" s="90" t="s">
        <v>348</v>
      </c>
      <c r="D261" s="89" t="s">
        <v>145</v>
      </c>
      <c r="E261" s="95">
        <v>9</v>
      </c>
      <c r="F261" s="15">
        <v>145.9</v>
      </c>
      <c r="G261" s="16">
        <v>189.67</v>
      </c>
      <c r="H261" s="16">
        <f t="shared" si="31"/>
        <v>1707.03</v>
      </c>
      <c r="L261" s="79"/>
    </row>
    <row r="262" spans="1:12" x14ac:dyDescent="0.2">
      <c r="D262" s="50"/>
      <c r="E262" s="14"/>
      <c r="F262" s="14"/>
      <c r="G262" s="14"/>
      <c r="H262" s="20">
        <f>SUM(H219:I261)</f>
        <v>78537.83</v>
      </c>
      <c r="I262" s="24" t="e">
        <f>H262/H$1010</f>
        <v>#DIV/0!</v>
      </c>
      <c r="L262" s="80"/>
    </row>
    <row r="263" spans="1:12" s="34" customFormat="1" x14ac:dyDescent="0.2">
      <c r="A263" s="57" t="s">
        <v>52</v>
      </c>
      <c r="B263" s="49"/>
      <c r="C263" s="63" t="s">
        <v>114</v>
      </c>
      <c r="D263" s="96"/>
      <c r="E263" s="36"/>
      <c r="F263" s="94"/>
      <c r="G263" s="94"/>
      <c r="H263" s="94"/>
      <c r="I263" s="45"/>
      <c r="K263" s="33"/>
      <c r="L263" s="78"/>
    </row>
    <row r="264" spans="1:12" s="34" customFormat="1" x14ac:dyDescent="0.2">
      <c r="A264" s="66" t="s">
        <v>548</v>
      </c>
      <c r="B264" s="88" t="s">
        <v>199</v>
      </c>
      <c r="C264" s="90" t="s">
        <v>200</v>
      </c>
      <c r="D264" s="89" t="s">
        <v>121</v>
      </c>
      <c r="E264" s="95">
        <v>432.9</v>
      </c>
      <c r="F264" s="15">
        <v>9.1999999999999993</v>
      </c>
      <c r="G264" s="16">
        <v>11.96</v>
      </c>
      <c r="H264" s="16">
        <f t="shared" ref="H264:H265" si="32">ROUND(G264*E264,2)</f>
        <v>5177.4799999999996</v>
      </c>
      <c r="I264" s="46"/>
      <c r="K264" s="33"/>
      <c r="L264" s="78"/>
    </row>
    <row r="265" spans="1:12" s="34" customFormat="1" ht="22.5" x14ac:dyDescent="0.2">
      <c r="A265" s="66" t="s">
        <v>549</v>
      </c>
      <c r="B265" s="88" t="s">
        <v>307</v>
      </c>
      <c r="C265" s="90" t="s">
        <v>306</v>
      </c>
      <c r="D265" s="89" t="s">
        <v>121</v>
      </c>
      <c r="E265" s="95">
        <v>294.73</v>
      </c>
      <c r="F265" s="15">
        <v>68</v>
      </c>
      <c r="G265" s="16">
        <v>88.4</v>
      </c>
      <c r="H265" s="16">
        <f t="shared" si="32"/>
        <v>26054.13</v>
      </c>
      <c r="I265" s="46"/>
      <c r="K265" s="33"/>
      <c r="L265" s="78"/>
    </row>
    <row r="266" spans="1:12" x14ac:dyDescent="0.2">
      <c r="D266" s="50"/>
      <c r="E266" s="14"/>
      <c r="F266" s="14"/>
      <c r="G266" s="14"/>
      <c r="H266" s="20">
        <f>SUM(H264:H265)</f>
        <v>31231.61</v>
      </c>
      <c r="I266" s="24" t="e">
        <f>H266/H$1010</f>
        <v>#DIV/0!</v>
      </c>
      <c r="L266" s="83"/>
    </row>
    <row r="267" spans="1:12" s="34" customFormat="1" x14ac:dyDescent="0.2">
      <c r="A267" s="57" t="s">
        <v>53</v>
      </c>
      <c r="B267" s="49"/>
      <c r="C267" s="63" t="s">
        <v>119</v>
      </c>
      <c r="D267" s="96"/>
      <c r="E267" s="36"/>
      <c r="F267" s="94"/>
      <c r="G267" s="94"/>
      <c r="H267" s="94"/>
      <c r="I267" s="45"/>
      <c r="K267" s="33"/>
      <c r="L267" s="78"/>
    </row>
    <row r="268" spans="1:12" s="34" customFormat="1" ht="22.5" x14ac:dyDescent="0.2">
      <c r="A268" s="66" t="s">
        <v>550</v>
      </c>
      <c r="B268" s="88" t="s">
        <v>201</v>
      </c>
      <c r="C268" s="90" t="s">
        <v>308</v>
      </c>
      <c r="D268" s="89" t="s">
        <v>122</v>
      </c>
      <c r="E268" s="95">
        <v>53.46</v>
      </c>
      <c r="F268" s="15">
        <v>271.11</v>
      </c>
      <c r="G268" s="16">
        <v>352.44</v>
      </c>
      <c r="H268" s="16">
        <f t="shared" ref="H268:H272" si="33">ROUND(G268*E268,2)</f>
        <v>18841.439999999999</v>
      </c>
      <c r="I268" s="46"/>
      <c r="K268" s="33"/>
      <c r="L268" s="78"/>
    </row>
    <row r="269" spans="1:12" s="34" customFormat="1" ht="21" customHeight="1" x14ac:dyDescent="0.2">
      <c r="A269" s="66" t="s">
        <v>551</v>
      </c>
      <c r="B269" s="88" t="s">
        <v>202</v>
      </c>
      <c r="C269" s="90" t="s">
        <v>309</v>
      </c>
      <c r="D269" s="89" t="s">
        <v>122</v>
      </c>
      <c r="E269" s="95">
        <v>44.58</v>
      </c>
      <c r="F269" s="15">
        <v>497.82</v>
      </c>
      <c r="G269" s="16">
        <v>647.16999999999996</v>
      </c>
      <c r="H269" s="16">
        <f t="shared" si="33"/>
        <v>28850.84</v>
      </c>
      <c r="I269" s="46"/>
      <c r="K269" s="33"/>
      <c r="L269" s="78"/>
    </row>
    <row r="270" spans="1:12" s="34" customFormat="1" ht="21" customHeight="1" x14ac:dyDescent="0.2">
      <c r="A270" s="66" t="s">
        <v>552</v>
      </c>
      <c r="B270" s="88" t="s">
        <v>1017</v>
      </c>
      <c r="C270" s="90" t="s">
        <v>1016</v>
      </c>
      <c r="D270" s="89" t="s">
        <v>121</v>
      </c>
      <c r="E270" s="95">
        <v>1486.21</v>
      </c>
      <c r="F270" s="15">
        <v>53.94</v>
      </c>
      <c r="G270" s="16">
        <v>70.12</v>
      </c>
      <c r="H270" s="16">
        <f t="shared" si="33"/>
        <v>104213.05</v>
      </c>
      <c r="I270" s="46"/>
      <c r="K270" s="33"/>
      <c r="L270" s="78"/>
    </row>
    <row r="271" spans="1:12" s="34" customFormat="1" ht="21" customHeight="1" x14ac:dyDescent="0.2">
      <c r="A271" s="66" t="s">
        <v>553</v>
      </c>
      <c r="B271" s="88" t="s">
        <v>1019</v>
      </c>
      <c r="C271" s="90" t="s">
        <v>1018</v>
      </c>
      <c r="D271" s="89" t="s">
        <v>149</v>
      </c>
      <c r="E271" s="95">
        <v>752.73</v>
      </c>
      <c r="F271" s="15">
        <v>9.7899999999999991</v>
      </c>
      <c r="G271" s="16">
        <v>12.73</v>
      </c>
      <c r="H271" s="16">
        <f t="shared" si="33"/>
        <v>9582.25</v>
      </c>
      <c r="I271" s="46"/>
      <c r="K271" s="33"/>
      <c r="L271" s="78"/>
    </row>
    <row r="272" spans="1:12" s="34" customFormat="1" x14ac:dyDescent="0.2">
      <c r="A272" s="66" t="s">
        <v>554</v>
      </c>
      <c r="B272" s="88" t="s">
        <v>204</v>
      </c>
      <c r="C272" s="90" t="s">
        <v>203</v>
      </c>
      <c r="D272" s="89" t="s">
        <v>149</v>
      </c>
      <c r="E272" s="95">
        <v>94.5</v>
      </c>
      <c r="F272" s="15">
        <v>35.07</v>
      </c>
      <c r="G272" s="16">
        <v>45.59</v>
      </c>
      <c r="H272" s="16">
        <f t="shared" si="33"/>
        <v>4308.26</v>
      </c>
      <c r="I272" s="46"/>
      <c r="K272" s="33"/>
      <c r="L272" s="78"/>
    </row>
    <row r="273" spans="1:12" x14ac:dyDescent="0.2">
      <c r="D273" s="50"/>
      <c r="E273" s="14"/>
      <c r="F273" s="14"/>
      <c r="G273" s="14"/>
      <c r="H273" s="20">
        <f>SUM(H268:H272)</f>
        <v>165795.84000000003</v>
      </c>
      <c r="I273" s="24" t="e">
        <f>H273/H$1010</f>
        <v>#DIV/0!</v>
      </c>
      <c r="L273" s="80"/>
    </row>
    <row r="274" spans="1:12" s="34" customFormat="1" x14ac:dyDescent="0.2">
      <c r="A274" s="57" t="s">
        <v>54</v>
      </c>
      <c r="B274" s="49"/>
      <c r="C274" s="63" t="s">
        <v>13</v>
      </c>
      <c r="D274" s="96"/>
      <c r="E274" s="36"/>
      <c r="F274" s="94"/>
      <c r="G274" s="94"/>
      <c r="H274" s="94"/>
      <c r="I274" s="45"/>
      <c r="K274" s="33"/>
      <c r="L274" s="78"/>
    </row>
    <row r="275" spans="1:12" s="34" customFormat="1" ht="22.5" x14ac:dyDescent="0.2">
      <c r="A275" s="66" t="s">
        <v>555</v>
      </c>
      <c r="B275" s="88" t="s">
        <v>205</v>
      </c>
      <c r="C275" s="90" t="s">
        <v>314</v>
      </c>
      <c r="D275" s="89" t="s">
        <v>121</v>
      </c>
      <c r="E275" s="95">
        <v>5200.3100000000004</v>
      </c>
      <c r="F275" s="15">
        <v>4.9800000000000004</v>
      </c>
      <c r="G275" s="16">
        <v>6.47</v>
      </c>
      <c r="H275" s="16">
        <f t="shared" ref="H275:H281" si="34">ROUND(G275*E275,2)</f>
        <v>33646.01</v>
      </c>
      <c r="I275" s="46"/>
      <c r="K275" s="33"/>
      <c r="L275" s="78"/>
    </row>
    <row r="276" spans="1:12" s="34" customFormat="1" ht="33.75" x14ac:dyDescent="0.2">
      <c r="A276" s="66" t="s">
        <v>556</v>
      </c>
      <c r="B276" s="88" t="s">
        <v>206</v>
      </c>
      <c r="C276" s="90" t="s">
        <v>315</v>
      </c>
      <c r="D276" s="89" t="s">
        <v>121</v>
      </c>
      <c r="E276" s="95">
        <v>4199.54</v>
      </c>
      <c r="F276" s="15">
        <v>27.81</v>
      </c>
      <c r="G276" s="16">
        <v>36.15</v>
      </c>
      <c r="H276" s="16">
        <f t="shared" si="34"/>
        <v>151813.37</v>
      </c>
      <c r="I276" s="46"/>
      <c r="K276" s="33"/>
      <c r="L276" s="78"/>
    </row>
    <row r="277" spans="1:12" s="34" customFormat="1" ht="33.75" x14ac:dyDescent="0.2">
      <c r="A277" s="66" t="s">
        <v>557</v>
      </c>
      <c r="B277" s="88" t="s">
        <v>207</v>
      </c>
      <c r="C277" s="90" t="s">
        <v>316</v>
      </c>
      <c r="D277" s="89" t="s">
        <v>121</v>
      </c>
      <c r="E277" s="95">
        <v>1000.77</v>
      </c>
      <c r="F277" s="15">
        <v>26.83</v>
      </c>
      <c r="G277" s="16">
        <v>34.880000000000003</v>
      </c>
      <c r="H277" s="16">
        <f t="shared" si="34"/>
        <v>34906.86</v>
      </c>
      <c r="I277" s="46"/>
      <c r="K277" s="33"/>
      <c r="L277" s="78"/>
    </row>
    <row r="278" spans="1:12" s="34" customFormat="1" ht="22.5" x14ac:dyDescent="0.2">
      <c r="A278" s="66" t="s">
        <v>558</v>
      </c>
      <c r="B278" s="88" t="s">
        <v>208</v>
      </c>
      <c r="C278" s="90" t="s">
        <v>317</v>
      </c>
      <c r="D278" s="89" t="s">
        <v>121</v>
      </c>
      <c r="E278" s="95">
        <v>400.62</v>
      </c>
      <c r="F278" s="15">
        <v>50.53</v>
      </c>
      <c r="G278" s="16">
        <v>65.69</v>
      </c>
      <c r="H278" s="16">
        <f t="shared" si="34"/>
        <v>26316.73</v>
      </c>
      <c r="I278" s="46"/>
      <c r="K278" s="33"/>
      <c r="L278" s="78"/>
    </row>
    <row r="279" spans="1:12" s="34" customFormat="1" ht="22.5" x14ac:dyDescent="0.2">
      <c r="A279" s="66" t="s">
        <v>559</v>
      </c>
      <c r="B279" s="88" t="s">
        <v>312</v>
      </c>
      <c r="C279" s="90" t="s">
        <v>313</v>
      </c>
      <c r="D279" s="89" t="s">
        <v>121</v>
      </c>
      <c r="E279" s="95">
        <v>600.15</v>
      </c>
      <c r="F279" s="15">
        <v>152.18</v>
      </c>
      <c r="G279" s="16">
        <v>197.83</v>
      </c>
      <c r="H279" s="16">
        <f t="shared" si="34"/>
        <v>118727.67</v>
      </c>
      <c r="I279" s="46"/>
      <c r="K279" s="33"/>
      <c r="L279" s="78"/>
    </row>
    <row r="280" spans="1:12" s="34" customFormat="1" x14ac:dyDescent="0.2">
      <c r="A280" s="66" t="s">
        <v>560</v>
      </c>
      <c r="B280" s="88" t="s">
        <v>210</v>
      </c>
      <c r="C280" s="90" t="s">
        <v>209</v>
      </c>
      <c r="D280" s="89" t="s">
        <v>149</v>
      </c>
      <c r="E280" s="95">
        <v>628.15</v>
      </c>
      <c r="F280" s="15">
        <v>68.64</v>
      </c>
      <c r="G280" s="16">
        <v>89.23</v>
      </c>
      <c r="H280" s="16">
        <f t="shared" si="34"/>
        <v>56049.82</v>
      </c>
      <c r="I280" s="46"/>
      <c r="K280" s="33"/>
      <c r="L280" s="78"/>
    </row>
    <row r="281" spans="1:12" x14ac:dyDescent="0.2">
      <c r="A281" s="66" t="s">
        <v>1020</v>
      </c>
      <c r="B281" s="88" t="s">
        <v>1013</v>
      </c>
      <c r="C281" s="90" t="s">
        <v>1012</v>
      </c>
      <c r="D281" s="89" t="s">
        <v>121</v>
      </c>
      <c r="E281" s="95">
        <v>4.67</v>
      </c>
      <c r="F281" s="15">
        <v>275.19</v>
      </c>
      <c r="G281" s="16">
        <v>357.75</v>
      </c>
      <c r="H281" s="16">
        <f t="shared" si="34"/>
        <v>1670.69</v>
      </c>
      <c r="L281" s="79"/>
    </row>
    <row r="282" spans="1:12" x14ac:dyDescent="0.2">
      <c r="D282" s="50"/>
      <c r="E282" s="14"/>
      <c r="F282" s="14"/>
      <c r="G282" s="14"/>
      <c r="H282" s="20">
        <f>SUM(H275:H281)</f>
        <v>423131.15</v>
      </c>
      <c r="I282" s="24" t="e">
        <f>H282/H$1010</f>
        <v>#DIV/0!</v>
      </c>
      <c r="L282" s="80"/>
    </row>
    <row r="283" spans="1:12" s="34" customFormat="1" x14ac:dyDescent="0.2">
      <c r="A283" s="57" t="s">
        <v>55</v>
      </c>
      <c r="B283" s="49"/>
      <c r="C283" s="63" t="s">
        <v>14</v>
      </c>
      <c r="D283" s="96"/>
      <c r="E283" s="36"/>
      <c r="F283" s="94"/>
      <c r="G283" s="94"/>
      <c r="H283" s="94"/>
      <c r="I283" s="45"/>
      <c r="K283" s="33"/>
      <c r="L283" s="78"/>
    </row>
    <row r="284" spans="1:12" s="34" customFormat="1" x14ac:dyDescent="0.2">
      <c r="A284" s="66" t="s">
        <v>561</v>
      </c>
      <c r="B284" s="88" t="s">
        <v>211</v>
      </c>
      <c r="C284" s="90" t="s">
        <v>318</v>
      </c>
      <c r="D284" s="89" t="s">
        <v>121</v>
      </c>
      <c r="E284" s="95">
        <v>4199.54</v>
      </c>
      <c r="F284" s="15">
        <v>1.94</v>
      </c>
      <c r="G284" s="16">
        <v>2.52</v>
      </c>
      <c r="H284" s="16">
        <f t="shared" ref="H284:H291" si="35">ROUND(G284*E284,2)</f>
        <v>10582.84</v>
      </c>
      <c r="I284" s="46"/>
      <c r="K284" s="33"/>
      <c r="L284" s="78"/>
    </row>
    <row r="285" spans="1:12" s="34" customFormat="1" x14ac:dyDescent="0.2">
      <c r="A285" s="66" t="s">
        <v>562</v>
      </c>
      <c r="B285" s="88" t="s">
        <v>212</v>
      </c>
      <c r="C285" s="90" t="s">
        <v>319</v>
      </c>
      <c r="D285" s="89" t="s">
        <v>121</v>
      </c>
      <c r="E285" s="95">
        <v>1637.83</v>
      </c>
      <c r="F285" s="15">
        <v>10.38</v>
      </c>
      <c r="G285" s="16">
        <v>13.49</v>
      </c>
      <c r="H285" s="16">
        <f t="shared" si="35"/>
        <v>22094.33</v>
      </c>
      <c r="I285" s="46"/>
      <c r="K285" s="33"/>
      <c r="L285" s="78"/>
    </row>
    <row r="286" spans="1:12" s="34" customFormat="1" x14ac:dyDescent="0.2">
      <c r="A286" s="66" t="s">
        <v>563</v>
      </c>
      <c r="B286" s="88" t="s">
        <v>213</v>
      </c>
      <c r="C286" s="90" t="s">
        <v>320</v>
      </c>
      <c r="D286" s="89" t="s">
        <v>121</v>
      </c>
      <c r="E286" s="95">
        <v>1486.21</v>
      </c>
      <c r="F286" s="15">
        <v>19.52</v>
      </c>
      <c r="G286" s="16">
        <v>25.38</v>
      </c>
      <c r="H286" s="16">
        <f t="shared" si="35"/>
        <v>37720.01</v>
      </c>
      <c r="I286" s="46"/>
      <c r="K286" s="33"/>
      <c r="L286" s="78"/>
    </row>
    <row r="287" spans="1:12" s="34" customFormat="1" x14ac:dyDescent="0.2">
      <c r="A287" s="66" t="s">
        <v>564</v>
      </c>
      <c r="B287" s="88" t="s">
        <v>214</v>
      </c>
      <c r="C287" s="90" t="s">
        <v>321</v>
      </c>
      <c r="D287" s="89" t="s">
        <v>121</v>
      </c>
      <c r="E287" s="95">
        <v>1075.5</v>
      </c>
      <c r="F287" s="15">
        <v>18.440000000000001</v>
      </c>
      <c r="G287" s="16">
        <v>23.97</v>
      </c>
      <c r="H287" s="16">
        <f t="shared" si="35"/>
        <v>25779.74</v>
      </c>
      <c r="I287" s="46"/>
      <c r="K287" s="33"/>
      <c r="L287" s="78"/>
    </row>
    <row r="288" spans="1:12" s="34" customFormat="1" x14ac:dyDescent="0.2">
      <c r="A288" s="66" t="s">
        <v>565</v>
      </c>
      <c r="B288" s="88" t="s">
        <v>215</v>
      </c>
      <c r="C288" s="90" t="s">
        <v>349</v>
      </c>
      <c r="D288" s="89" t="s">
        <v>121</v>
      </c>
      <c r="E288" s="95">
        <v>2713.33</v>
      </c>
      <c r="F288" s="15">
        <v>10.029999999999999</v>
      </c>
      <c r="G288" s="16">
        <v>13.04</v>
      </c>
      <c r="H288" s="16">
        <f t="shared" si="35"/>
        <v>35381.82</v>
      </c>
      <c r="I288" s="46"/>
      <c r="K288" s="33"/>
      <c r="L288" s="78"/>
    </row>
    <row r="289" spans="1:12" s="34" customFormat="1" x14ac:dyDescent="0.2">
      <c r="A289" s="66" t="s">
        <v>566</v>
      </c>
      <c r="B289" s="88" t="s">
        <v>216</v>
      </c>
      <c r="C289" s="90" t="s">
        <v>350</v>
      </c>
      <c r="D289" s="89" t="s">
        <v>121</v>
      </c>
      <c r="E289" s="95">
        <v>1486.21</v>
      </c>
      <c r="F289" s="15">
        <v>11.46</v>
      </c>
      <c r="G289" s="16">
        <v>14.9</v>
      </c>
      <c r="H289" s="16">
        <f t="shared" si="35"/>
        <v>22144.53</v>
      </c>
      <c r="I289" s="46"/>
      <c r="K289" s="33"/>
      <c r="L289" s="78"/>
    </row>
    <row r="290" spans="1:12" s="34" customFormat="1" x14ac:dyDescent="0.2">
      <c r="A290" s="66" t="s">
        <v>567</v>
      </c>
      <c r="B290" s="88" t="s">
        <v>322</v>
      </c>
      <c r="C290" s="90" t="s">
        <v>323</v>
      </c>
      <c r="D290" s="89" t="s">
        <v>121</v>
      </c>
      <c r="E290" s="95">
        <v>162.62</v>
      </c>
      <c r="F290" s="15">
        <v>23.23</v>
      </c>
      <c r="G290" s="16">
        <v>30.2</v>
      </c>
      <c r="H290" s="16">
        <f t="shared" si="35"/>
        <v>4911.12</v>
      </c>
      <c r="I290" s="46"/>
      <c r="K290" s="33"/>
      <c r="L290" s="78"/>
    </row>
    <row r="291" spans="1:12" s="34" customFormat="1" x14ac:dyDescent="0.2">
      <c r="A291" s="66" t="s">
        <v>568</v>
      </c>
      <c r="B291" s="88" t="s">
        <v>397</v>
      </c>
      <c r="C291" s="90" t="s">
        <v>398</v>
      </c>
      <c r="D291" s="89" t="s">
        <v>121</v>
      </c>
      <c r="E291" s="95">
        <v>376.89</v>
      </c>
      <c r="F291" s="15">
        <v>19.36</v>
      </c>
      <c r="G291" s="16">
        <v>25.17</v>
      </c>
      <c r="H291" s="16">
        <f t="shared" si="35"/>
        <v>9486.32</v>
      </c>
      <c r="I291" s="46"/>
      <c r="K291" s="33"/>
      <c r="L291" s="78"/>
    </row>
    <row r="292" spans="1:12" x14ac:dyDescent="0.2">
      <c r="A292" s="59"/>
      <c r="B292" s="37"/>
      <c r="C292" s="65"/>
      <c r="D292" s="37"/>
      <c r="E292" s="97"/>
      <c r="F292" s="97"/>
      <c r="G292" s="97"/>
      <c r="H292" s="98">
        <f>SUM(H284:H291)</f>
        <v>168100.71000000002</v>
      </c>
      <c r="I292" s="24" t="e">
        <f>H292/H$1010</f>
        <v>#DIV/0!</v>
      </c>
      <c r="L292" s="80"/>
    </row>
    <row r="293" spans="1:12" x14ac:dyDescent="0.2">
      <c r="A293" s="120" t="s">
        <v>569</v>
      </c>
      <c r="B293" s="37"/>
      <c r="C293" s="65"/>
      <c r="D293" s="37"/>
      <c r="E293" s="97"/>
      <c r="F293" s="97"/>
      <c r="G293" s="97"/>
      <c r="H293" s="98">
        <f>H137+H142+H152+H162+H168+H182+H189+H216+H262+H266+H273+H282+H292</f>
        <v>2074743.7500000005</v>
      </c>
      <c r="I293" s="24" t="e">
        <f>H293/H$1010</f>
        <v>#DIV/0!</v>
      </c>
      <c r="L293" s="80"/>
    </row>
    <row r="294" spans="1:12" s="34" customFormat="1" x14ac:dyDescent="0.2">
      <c r="A294" s="113">
        <v>4</v>
      </c>
      <c r="B294" s="114"/>
      <c r="C294" s="115" t="s">
        <v>351</v>
      </c>
      <c r="D294" s="116"/>
      <c r="E294" s="117"/>
      <c r="F294" s="118"/>
      <c r="G294" s="118"/>
      <c r="H294" s="118"/>
      <c r="I294" s="45"/>
      <c r="K294" s="33"/>
    </row>
    <row r="295" spans="1:12" s="34" customFormat="1" x14ac:dyDescent="0.2">
      <c r="A295" s="57" t="s">
        <v>71</v>
      </c>
      <c r="B295" s="93"/>
      <c r="C295" s="63" t="s">
        <v>30</v>
      </c>
      <c r="D295" s="35"/>
      <c r="E295" s="36"/>
      <c r="F295" s="94"/>
      <c r="G295" s="94"/>
      <c r="H295" s="94"/>
      <c r="I295" s="45"/>
      <c r="K295" s="33"/>
    </row>
    <row r="296" spans="1:12" s="34" customFormat="1" ht="22.5" x14ac:dyDescent="0.2">
      <c r="A296" s="66" t="s">
        <v>570</v>
      </c>
      <c r="B296" s="88" t="s">
        <v>326</v>
      </c>
      <c r="C296" s="90" t="s">
        <v>325</v>
      </c>
      <c r="D296" s="8" t="s">
        <v>21</v>
      </c>
      <c r="E296" s="104">
        <v>417.36</v>
      </c>
      <c r="F296" s="105">
        <v>4.54</v>
      </c>
      <c r="G296" s="106">
        <v>5.9</v>
      </c>
      <c r="H296" s="106">
        <f t="shared" ref="H296" si="36">ROUND(G296*E296,2)</f>
        <v>2462.42</v>
      </c>
      <c r="I296" s="41"/>
      <c r="K296" s="91"/>
    </row>
    <row r="297" spans="1:12" x14ac:dyDescent="0.2">
      <c r="A297" s="59"/>
      <c r="B297" s="52"/>
      <c r="C297" s="65"/>
      <c r="D297" s="59"/>
      <c r="E297" s="38"/>
      <c r="F297" s="19"/>
      <c r="G297" s="19"/>
      <c r="H297" s="20">
        <f>SUM(H296)</f>
        <v>2462.42</v>
      </c>
      <c r="I297" s="24" t="e">
        <f>H297/H$1010</f>
        <v>#DIV/0!</v>
      </c>
      <c r="K297" s="77"/>
      <c r="L297" s="80"/>
    </row>
    <row r="298" spans="1:12" s="34" customFormat="1" x14ac:dyDescent="0.2">
      <c r="A298" s="57" t="s">
        <v>72</v>
      </c>
      <c r="B298" s="49"/>
      <c r="C298" s="63" t="s">
        <v>6</v>
      </c>
      <c r="D298" s="96"/>
      <c r="E298" s="36"/>
      <c r="F298" s="94"/>
      <c r="G298" s="94"/>
      <c r="H298" s="94"/>
      <c r="I298" s="45"/>
      <c r="K298" s="33"/>
      <c r="L298" s="78"/>
    </row>
    <row r="299" spans="1:12" s="34" customFormat="1" x14ac:dyDescent="0.2">
      <c r="A299" s="66" t="s">
        <v>571</v>
      </c>
      <c r="B299" s="88" t="s">
        <v>327</v>
      </c>
      <c r="C299" s="7" t="s">
        <v>328</v>
      </c>
      <c r="D299" s="89" t="s">
        <v>122</v>
      </c>
      <c r="E299" s="95">
        <v>106.15</v>
      </c>
      <c r="F299" s="15">
        <v>37.9</v>
      </c>
      <c r="G299" s="16">
        <v>49.27</v>
      </c>
      <c r="H299" s="16">
        <f t="shared" ref="H299:H301" si="37">ROUND(G299*E299,2)</f>
        <v>5230.01</v>
      </c>
      <c r="I299" s="46"/>
      <c r="K299" s="33"/>
      <c r="L299" s="78"/>
    </row>
    <row r="300" spans="1:12" s="34" customFormat="1" x14ac:dyDescent="0.2">
      <c r="A300" s="66" t="s">
        <v>572</v>
      </c>
      <c r="B300" s="88" t="s">
        <v>123</v>
      </c>
      <c r="C300" s="90" t="s">
        <v>124</v>
      </c>
      <c r="D300" s="89" t="s">
        <v>122</v>
      </c>
      <c r="E300" s="95">
        <v>238.64</v>
      </c>
      <c r="F300" s="15">
        <v>70.569999999999993</v>
      </c>
      <c r="G300" s="16">
        <v>91.74</v>
      </c>
      <c r="H300" s="16">
        <f t="shared" si="37"/>
        <v>21892.83</v>
      </c>
      <c r="I300" s="46"/>
      <c r="K300" s="33"/>
      <c r="L300" s="78"/>
    </row>
    <row r="301" spans="1:12" s="34" customFormat="1" x14ac:dyDescent="0.2">
      <c r="A301" s="66" t="s">
        <v>573</v>
      </c>
      <c r="B301" s="88" t="s">
        <v>125</v>
      </c>
      <c r="C301" s="90" t="s">
        <v>329</v>
      </c>
      <c r="D301" s="89" t="s">
        <v>122</v>
      </c>
      <c r="E301" s="95">
        <v>74.27</v>
      </c>
      <c r="F301" s="15">
        <v>34.340000000000003</v>
      </c>
      <c r="G301" s="16">
        <v>44.64</v>
      </c>
      <c r="H301" s="16">
        <f t="shared" si="37"/>
        <v>3315.41</v>
      </c>
      <c r="I301" s="46"/>
      <c r="K301" s="33"/>
      <c r="L301" s="78"/>
    </row>
    <row r="302" spans="1:12" x14ac:dyDescent="0.2">
      <c r="A302" s="59"/>
      <c r="B302" s="52"/>
      <c r="C302" s="65"/>
      <c r="D302" s="59"/>
      <c r="E302" s="38"/>
      <c r="F302" s="19"/>
      <c r="G302" s="19"/>
      <c r="H302" s="20">
        <f>SUM(H299:H301)</f>
        <v>30438.250000000004</v>
      </c>
      <c r="I302" s="24" t="e">
        <f>H302/H$1010</f>
        <v>#DIV/0!</v>
      </c>
      <c r="K302" s="77"/>
      <c r="L302" s="80"/>
    </row>
    <row r="303" spans="1:12" s="34" customFormat="1" x14ac:dyDescent="0.2">
      <c r="A303" s="57" t="s">
        <v>73</v>
      </c>
      <c r="B303" s="49"/>
      <c r="C303" s="63" t="s">
        <v>126</v>
      </c>
      <c r="D303" s="96"/>
      <c r="E303" s="36"/>
      <c r="F303" s="94"/>
      <c r="G303" s="94"/>
      <c r="H303" s="94"/>
      <c r="I303" s="45"/>
      <c r="K303" s="33"/>
      <c r="L303" s="78"/>
    </row>
    <row r="304" spans="1:12" s="34" customFormat="1" ht="22.5" x14ac:dyDescent="0.2">
      <c r="A304" s="66" t="s">
        <v>574</v>
      </c>
      <c r="B304" s="88" t="s">
        <v>127</v>
      </c>
      <c r="C304" s="90" t="s">
        <v>330</v>
      </c>
      <c r="D304" s="89" t="s">
        <v>121</v>
      </c>
      <c r="E304" s="95">
        <v>176.35</v>
      </c>
      <c r="F304" s="15">
        <v>46.91</v>
      </c>
      <c r="G304" s="16">
        <v>60.98</v>
      </c>
      <c r="H304" s="16">
        <f t="shared" ref="H304:H310" si="38">ROUND(G304*E304,2)</f>
        <v>10753.82</v>
      </c>
      <c r="I304" s="46"/>
      <c r="K304" s="33"/>
      <c r="L304" s="78"/>
    </row>
    <row r="305" spans="1:12" s="34" customFormat="1" ht="22.5" x14ac:dyDescent="0.2">
      <c r="A305" s="66" t="s">
        <v>575</v>
      </c>
      <c r="B305" s="88" t="s">
        <v>136</v>
      </c>
      <c r="C305" s="90" t="s">
        <v>223</v>
      </c>
      <c r="D305" s="89" t="s">
        <v>121</v>
      </c>
      <c r="E305" s="95">
        <v>35.28</v>
      </c>
      <c r="F305" s="15">
        <v>103.99</v>
      </c>
      <c r="G305" s="16">
        <v>135.19</v>
      </c>
      <c r="H305" s="16">
        <f t="shared" si="38"/>
        <v>4769.5</v>
      </c>
      <c r="I305" s="46"/>
      <c r="K305" s="33"/>
      <c r="L305" s="78"/>
    </row>
    <row r="306" spans="1:12" s="34" customFormat="1" x14ac:dyDescent="0.2">
      <c r="A306" s="66" t="s">
        <v>576</v>
      </c>
      <c r="B306" s="88" t="s">
        <v>128</v>
      </c>
      <c r="C306" s="90" t="s">
        <v>219</v>
      </c>
      <c r="D306" s="89" t="s">
        <v>129</v>
      </c>
      <c r="E306" s="95">
        <v>275.60000000000002</v>
      </c>
      <c r="F306" s="15">
        <v>11.97</v>
      </c>
      <c r="G306" s="16">
        <v>15.56</v>
      </c>
      <c r="H306" s="16">
        <f t="shared" si="38"/>
        <v>4288.34</v>
      </c>
      <c r="I306" s="46"/>
      <c r="K306" s="33"/>
      <c r="L306" s="78"/>
    </row>
    <row r="307" spans="1:12" s="34" customFormat="1" ht="21.75" customHeight="1" x14ac:dyDescent="0.2">
      <c r="A307" s="66" t="s">
        <v>577</v>
      </c>
      <c r="B307" s="88" t="s">
        <v>131</v>
      </c>
      <c r="C307" s="90" t="s">
        <v>221</v>
      </c>
      <c r="D307" s="89" t="s">
        <v>129</v>
      </c>
      <c r="E307" s="95">
        <v>623.16999999999996</v>
      </c>
      <c r="F307" s="15">
        <v>7.9</v>
      </c>
      <c r="G307" s="16">
        <v>10.27</v>
      </c>
      <c r="H307" s="16">
        <f t="shared" si="38"/>
        <v>6399.96</v>
      </c>
      <c r="I307" s="46"/>
      <c r="K307" s="33"/>
      <c r="L307" s="78"/>
    </row>
    <row r="308" spans="1:12" s="34" customFormat="1" ht="21.75" customHeight="1" x14ac:dyDescent="0.2">
      <c r="A308" s="66" t="s">
        <v>578</v>
      </c>
      <c r="B308" s="88" t="s">
        <v>131</v>
      </c>
      <c r="C308" s="90" t="s">
        <v>222</v>
      </c>
      <c r="D308" s="89" t="s">
        <v>129</v>
      </c>
      <c r="E308" s="95">
        <v>1663.95</v>
      </c>
      <c r="F308" s="15">
        <v>6.98</v>
      </c>
      <c r="G308" s="16">
        <v>9.07</v>
      </c>
      <c r="H308" s="16">
        <f t="shared" si="38"/>
        <v>15092.03</v>
      </c>
      <c r="I308" s="46"/>
      <c r="K308" s="33"/>
      <c r="L308" s="78"/>
    </row>
    <row r="309" spans="1:12" s="34" customFormat="1" ht="22.5" x14ac:dyDescent="0.2">
      <c r="A309" s="66" t="s">
        <v>579</v>
      </c>
      <c r="B309" s="88" t="s">
        <v>132</v>
      </c>
      <c r="C309" s="90" t="s">
        <v>331</v>
      </c>
      <c r="D309" s="89" t="s">
        <v>122</v>
      </c>
      <c r="E309" s="95">
        <v>27.47</v>
      </c>
      <c r="F309" s="15">
        <v>345.84</v>
      </c>
      <c r="G309" s="16">
        <v>449.59</v>
      </c>
      <c r="H309" s="16">
        <f t="shared" si="38"/>
        <v>12350.24</v>
      </c>
      <c r="I309" s="46"/>
      <c r="K309" s="33"/>
      <c r="L309" s="78"/>
    </row>
    <row r="310" spans="1:12" s="34" customFormat="1" ht="18" customHeight="1" x14ac:dyDescent="0.2">
      <c r="A310" s="66" t="s">
        <v>580</v>
      </c>
      <c r="B310" s="88" t="s">
        <v>134</v>
      </c>
      <c r="C310" s="90" t="s">
        <v>332</v>
      </c>
      <c r="D310" s="89" t="s">
        <v>122</v>
      </c>
      <c r="E310" s="95">
        <v>27.47</v>
      </c>
      <c r="F310" s="15">
        <v>155.15</v>
      </c>
      <c r="G310" s="16">
        <v>201.7</v>
      </c>
      <c r="H310" s="16">
        <f t="shared" si="38"/>
        <v>5540.7</v>
      </c>
      <c r="I310" s="46"/>
      <c r="K310" s="33"/>
      <c r="L310" s="78"/>
    </row>
    <row r="311" spans="1:12" x14ac:dyDescent="0.2">
      <c r="A311" s="59"/>
      <c r="B311" s="52"/>
      <c r="C311" s="65"/>
      <c r="D311" s="59"/>
      <c r="E311" s="38"/>
      <c r="F311" s="19"/>
      <c r="G311" s="19"/>
      <c r="H311" s="20">
        <f>SUM(H304:H310)</f>
        <v>59194.59</v>
      </c>
      <c r="I311" s="24" t="e">
        <f>H311/H$1010</f>
        <v>#DIV/0!</v>
      </c>
      <c r="K311" s="77"/>
      <c r="L311" s="80"/>
    </row>
    <row r="312" spans="1:12" s="34" customFormat="1" x14ac:dyDescent="0.2">
      <c r="A312" s="57" t="s">
        <v>74</v>
      </c>
      <c r="B312" s="49"/>
      <c r="C312" s="63" t="s">
        <v>135</v>
      </c>
      <c r="D312" s="96"/>
      <c r="E312" s="36"/>
      <c r="F312" s="94"/>
      <c r="G312" s="94"/>
      <c r="H312" s="94"/>
      <c r="I312" s="45"/>
      <c r="K312" s="33"/>
      <c r="L312" s="78"/>
    </row>
    <row r="313" spans="1:12" s="34" customFormat="1" ht="22.5" x14ac:dyDescent="0.2">
      <c r="A313" s="66" t="s">
        <v>581</v>
      </c>
      <c r="B313" s="88" t="s">
        <v>136</v>
      </c>
      <c r="C313" s="90" t="s">
        <v>223</v>
      </c>
      <c r="D313" s="89" t="s">
        <v>121</v>
      </c>
      <c r="E313" s="95">
        <v>100.08</v>
      </c>
      <c r="F313" s="15">
        <v>103.99</v>
      </c>
      <c r="G313" s="16">
        <v>135.19</v>
      </c>
      <c r="H313" s="16">
        <f t="shared" ref="H313:H320" si="39">ROUND(G313*E313,2)</f>
        <v>13529.82</v>
      </c>
      <c r="I313" s="46"/>
      <c r="K313" s="33"/>
      <c r="L313" s="78"/>
    </row>
    <row r="314" spans="1:12" s="34" customFormat="1" x14ac:dyDescent="0.2">
      <c r="A314" s="66" t="s">
        <v>582</v>
      </c>
      <c r="B314" s="88" t="s">
        <v>137</v>
      </c>
      <c r="C314" s="90" t="s">
        <v>224</v>
      </c>
      <c r="D314" s="89" t="s">
        <v>121</v>
      </c>
      <c r="E314" s="95">
        <v>106.44</v>
      </c>
      <c r="F314" s="15">
        <v>80.459999999999994</v>
      </c>
      <c r="G314" s="16">
        <v>104.6</v>
      </c>
      <c r="H314" s="16">
        <f t="shared" si="39"/>
        <v>11133.62</v>
      </c>
      <c r="I314" s="46"/>
      <c r="K314" s="33"/>
      <c r="L314" s="78"/>
    </row>
    <row r="315" spans="1:12" s="34" customFormat="1" ht="22.5" x14ac:dyDescent="0.2">
      <c r="A315" s="66" t="s">
        <v>583</v>
      </c>
      <c r="B315" s="88" t="s">
        <v>138</v>
      </c>
      <c r="C315" s="90" t="s">
        <v>225</v>
      </c>
      <c r="D315" s="89" t="s">
        <v>129</v>
      </c>
      <c r="E315" s="95">
        <v>257.69</v>
      </c>
      <c r="F315" s="15">
        <v>12.04</v>
      </c>
      <c r="G315" s="16">
        <v>15.65</v>
      </c>
      <c r="H315" s="16">
        <f t="shared" si="39"/>
        <v>4032.85</v>
      </c>
      <c r="I315" s="46"/>
      <c r="K315" s="33"/>
      <c r="L315" s="78"/>
    </row>
    <row r="316" spans="1:12" s="34" customFormat="1" ht="22.5" x14ac:dyDescent="0.2">
      <c r="A316" s="66" t="s">
        <v>584</v>
      </c>
      <c r="B316" s="88" t="s">
        <v>139</v>
      </c>
      <c r="C316" s="90" t="s">
        <v>226</v>
      </c>
      <c r="D316" s="89" t="s">
        <v>129</v>
      </c>
      <c r="E316" s="95">
        <v>431.28</v>
      </c>
      <c r="F316" s="15">
        <v>7.83</v>
      </c>
      <c r="G316" s="16">
        <v>10.18</v>
      </c>
      <c r="H316" s="16">
        <f t="shared" si="39"/>
        <v>4390.43</v>
      </c>
      <c r="I316" s="46"/>
      <c r="K316" s="33"/>
      <c r="L316" s="78"/>
    </row>
    <row r="317" spans="1:12" s="34" customFormat="1" ht="22.5" x14ac:dyDescent="0.2">
      <c r="A317" s="66" t="s">
        <v>585</v>
      </c>
      <c r="B317" s="88" t="s">
        <v>140</v>
      </c>
      <c r="C317" s="90" t="s">
        <v>227</v>
      </c>
      <c r="D317" s="89" t="s">
        <v>129</v>
      </c>
      <c r="E317" s="95">
        <v>1009.61</v>
      </c>
      <c r="F317" s="15">
        <v>6.86</v>
      </c>
      <c r="G317" s="16">
        <v>8.92</v>
      </c>
      <c r="H317" s="16">
        <f t="shared" si="39"/>
        <v>9005.7199999999993</v>
      </c>
      <c r="I317" s="46"/>
      <c r="K317" s="33"/>
      <c r="L317" s="78"/>
    </row>
    <row r="318" spans="1:12" s="34" customFormat="1" ht="22.5" x14ac:dyDescent="0.2">
      <c r="A318" s="66" t="s">
        <v>586</v>
      </c>
      <c r="B318" s="88" t="s">
        <v>132</v>
      </c>
      <c r="C318" s="90" t="s">
        <v>352</v>
      </c>
      <c r="D318" s="89" t="s">
        <v>122</v>
      </c>
      <c r="E318" s="95">
        <v>16.79</v>
      </c>
      <c r="F318" s="15">
        <v>345.84</v>
      </c>
      <c r="G318" s="16">
        <v>449.59</v>
      </c>
      <c r="H318" s="16">
        <f t="shared" si="39"/>
        <v>7548.62</v>
      </c>
      <c r="I318" s="46"/>
      <c r="K318" s="33"/>
      <c r="L318" s="78"/>
    </row>
    <row r="319" spans="1:12" s="34" customFormat="1" ht="19.5" customHeight="1" x14ac:dyDescent="0.2">
      <c r="A319" s="66" t="s">
        <v>587</v>
      </c>
      <c r="B319" s="88" t="s">
        <v>134</v>
      </c>
      <c r="C319" s="90" t="s">
        <v>228</v>
      </c>
      <c r="D319" s="89" t="s">
        <v>122</v>
      </c>
      <c r="E319" s="95">
        <v>16.79</v>
      </c>
      <c r="F319" s="15">
        <v>155.15</v>
      </c>
      <c r="G319" s="16">
        <v>201.7</v>
      </c>
      <c r="H319" s="16">
        <f t="shared" si="39"/>
        <v>3386.54</v>
      </c>
      <c r="I319" s="46"/>
      <c r="K319" s="33"/>
      <c r="L319" s="78"/>
    </row>
    <row r="320" spans="1:12" s="34" customFormat="1" ht="22.5" x14ac:dyDescent="0.2">
      <c r="A320" s="66" t="s">
        <v>588</v>
      </c>
      <c r="B320" s="88" t="s">
        <v>141</v>
      </c>
      <c r="C320" s="90" t="s">
        <v>142</v>
      </c>
      <c r="D320" s="89" t="s">
        <v>121</v>
      </c>
      <c r="E320" s="95">
        <v>129.43</v>
      </c>
      <c r="F320" s="15">
        <v>68.27</v>
      </c>
      <c r="G320" s="16">
        <v>88.75</v>
      </c>
      <c r="H320" s="16">
        <f t="shared" si="39"/>
        <v>11486.91</v>
      </c>
      <c r="I320" s="46"/>
      <c r="K320" s="33"/>
      <c r="L320" s="78"/>
    </row>
    <row r="321" spans="1:12" x14ac:dyDescent="0.2">
      <c r="A321" s="59"/>
      <c r="B321" s="52"/>
      <c r="C321" s="65"/>
      <c r="D321" s="59"/>
      <c r="E321" s="38"/>
      <c r="F321" s="19"/>
      <c r="G321" s="19"/>
      <c r="H321" s="20">
        <f>SUM(H313:H320)</f>
        <v>64514.510000000009</v>
      </c>
      <c r="I321" s="24" t="e">
        <f>H321/H$1010</f>
        <v>#DIV/0!</v>
      </c>
      <c r="K321" s="77"/>
      <c r="L321" s="80"/>
    </row>
    <row r="322" spans="1:12" s="34" customFormat="1" x14ac:dyDescent="0.2">
      <c r="A322" s="57" t="s">
        <v>75</v>
      </c>
      <c r="B322" s="49"/>
      <c r="C322" s="63" t="s">
        <v>12</v>
      </c>
      <c r="D322" s="96"/>
      <c r="E322" s="36"/>
      <c r="F322" s="94"/>
      <c r="G322" s="94"/>
      <c r="H322" s="94"/>
      <c r="I322" s="45"/>
      <c r="K322" s="33"/>
      <c r="L322" s="78"/>
    </row>
    <row r="323" spans="1:12" s="34" customFormat="1" ht="33.75" x14ac:dyDescent="0.2">
      <c r="A323" s="66" t="s">
        <v>589</v>
      </c>
      <c r="B323" s="88" t="s">
        <v>143</v>
      </c>
      <c r="C323" s="90" t="s">
        <v>144</v>
      </c>
      <c r="D323" s="89" t="s">
        <v>121</v>
      </c>
      <c r="E323" s="95">
        <v>492.75</v>
      </c>
      <c r="F323" s="15">
        <v>33.33</v>
      </c>
      <c r="G323" s="16">
        <v>43.33</v>
      </c>
      <c r="H323" s="16">
        <f t="shared" ref="H323:H326" si="40">ROUND(G323*E323,2)</f>
        <v>21350.86</v>
      </c>
      <c r="I323" s="46"/>
      <c r="K323" s="33"/>
      <c r="L323" s="78"/>
    </row>
    <row r="324" spans="1:12" s="34" customFormat="1" ht="33.75" x14ac:dyDescent="0.2">
      <c r="A324" s="66" t="s">
        <v>590</v>
      </c>
      <c r="B324" s="88" t="s">
        <v>353</v>
      </c>
      <c r="C324" s="90" t="s">
        <v>354</v>
      </c>
      <c r="D324" s="89" t="s">
        <v>121</v>
      </c>
      <c r="E324" s="95">
        <v>215.04</v>
      </c>
      <c r="F324" s="15">
        <v>42.29</v>
      </c>
      <c r="G324" s="16">
        <v>54.98</v>
      </c>
      <c r="H324" s="16">
        <f t="shared" si="40"/>
        <v>11822.9</v>
      </c>
      <c r="I324" s="46"/>
      <c r="K324" s="33"/>
      <c r="L324" s="78"/>
    </row>
    <row r="325" spans="1:12" s="34" customFormat="1" ht="22.5" x14ac:dyDescent="0.2">
      <c r="A325" s="66" t="s">
        <v>591</v>
      </c>
      <c r="B325" s="88" t="s">
        <v>355</v>
      </c>
      <c r="C325" s="90" t="s">
        <v>356</v>
      </c>
      <c r="D325" s="89" t="s">
        <v>121</v>
      </c>
      <c r="E325" s="95">
        <v>99.8</v>
      </c>
      <c r="F325" s="15">
        <v>112.25</v>
      </c>
      <c r="G325" s="16">
        <v>145.93</v>
      </c>
      <c r="H325" s="16">
        <f t="shared" si="40"/>
        <v>14563.81</v>
      </c>
      <c r="I325" s="46"/>
      <c r="K325" s="33"/>
      <c r="L325" s="78"/>
    </row>
    <row r="326" spans="1:12" s="34" customFormat="1" x14ac:dyDescent="0.2">
      <c r="A326" s="66" t="s">
        <v>592</v>
      </c>
      <c r="B326" s="88" t="s">
        <v>335</v>
      </c>
      <c r="C326" s="90" t="s">
        <v>336</v>
      </c>
      <c r="D326" s="89" t="s">
        <v>121</v>
      </c>
      <c r="E326" s="95">
        <v>30.51</v>
      </c>
      <c r="F326" s="15">
        <v>548.84</v>
      </c>
      <c r="G326" s="16">
        <v>713.49</v>
      </c>
      <c r="H326" s="16">
        <f t="shared" si="40"/>
        <v>21768.58</v>
      </c>
      <c r="I326" s="46"/>
      <c r="K326" s="33"/>
      <c r="L326" s="78"/>
    </row>
    <row r="327" spans="1:12" x14ac:dyDescent="0.2">
      <c r="D327" s="50"/>
      <c r="E327" s="14"/>
      <c r="F327" s="14"/>
      <c r="G327" s="14"/>
      <c r="H327" s="20">
        <f>SUM(H323:H326)</f>
        <v>69506.149999999994</v>
      </c>
      <c r="I327" s="24" t="e">
        <f>H327/H$1072</f>
        <v>#DIV/0!</v>
      </c>
      <c r="L327" s="80"/>
    </row>
    <row r="328" spans="1:12" s="34" customFormat="1" x14ac:dyDescent="0.2">
      <c r="A328" s="57" t="s">
        <v>76</v>
      </c>
      <c r="B328" s="49"/>
      <c r="C328" s="63" t="s">
        <v>24</v>
      </c>
      <c r="D328" s="96"/>
      <c r="E328" s="36"/>
      <c r="F328" s="94"/>
      <c r="G328" s="94"/>
      <c r="H328" s="94"/>
      <c r="I328" s="45"/>
      <c r="K328" s="33"/>
      <c r="L328" s="78"/>
    </row>
    <row r="329" spans="1:12" s="34" customFormat="1" ht="33.75" x14ac:dyDescent="0.2">
      <c r="A329" s="66" t="s">
        <v>593</v>
      </c>
      <c r="B329" s="51">
        <v>90843</v>
      </c>
      <c r="C329" s="107" t="s">
        <v>232</v>
      </c>
      <c r="D329" s="89" t="s">
        <v>145</v>
      </c>
      <c r="E329" s="95">
        <v>3</v>
      </c>
      <c r="F329" s="15">
        <v>763.21</v>
      </c>
      <c r="G329" s="16">
        <v>992.17</v>
      </c>
      <c r="H329" s="16">
        <f t="shared" ref="H329:H339" si="41">ROUND(G329*E329,2)</f>
        <v>2976.51</v>
      </c>
      <c r="I329" s="46"/>
      <c r="K329" s="33"/>
      <c r="L329" s="78"/>
    </row>
    <row r="330" spans="1:12" s="34" customFormat="1" ht="33.75" x14ac:dyDescent="0.2">
      <c r="A330" s="66" t="s">
        <v>594</v>
      </c>
      <c r="B330" s="51">
        <v>90844</v>
      </c>
      <c r="C330" s="108" t="s">
        <v>233</v>
      </c>
      <c r="D330" s="89" t="s">
        <v>145</v>
      </c>
      <c r="E330" s="95">
        <v>6</v>
      </c>
      <c r="F330" s="15">
        <v>792.86</v>
      </c>
      <c r="G330" s="16">
        <v>1030.72</v>
      </c>
      <c r="H330" s="16">
        <f t="shared" si="41"/>
        <v>6184.32</v>
      </c>
      <c r="I330" s="46"/>
      <c r="K330" s="33"/>
      <c r="L330" s="78"/>
    </row>
    <row r="331" spans="1:12" s="34" customFormat="1" ht="22.5" x14ac:dyDescent="0.2">
      <c r="A331" s="66" t="s">
        <v>595</v>
      </c>
      <c r="B331" s="88" t="s">
        <v>146</v>
      </c>
      <c r="C331" s="90" t="s">
        <v>234</v>
      </c>
      <c r="D331" s="89" t="s">
        <v>121</v>
      </c>
      <c r="E331" s="95">
        <v>8.64</v>
      </c>
      <c r="F331" s="15">
        <v>556.30999999999995</v>
      </c>
      <c r="G331" s="16">
        <v>723.2</v>
      </c>
      <c r="H331" s="16">
        <f t="shared" si="41"/>
        <v>6248.45</v>
      </c>
      <c r="I331" s="46"/>
      <c r="K331" s="33"/>
      <c r="L331" s="78"/>
    </row>
    <row r="332" spans="1:12" s="34" customFormat="1" x14ac:dyDescent="0.2">
      <c r="A332" s="66" t="s">
        <v>596</v>
      </c>
      <c r="B332" s="88"/>
      <c r="C332" s="90" t="s">
        <v>357</v>
      </c>
      <c r="D332" s="89" t="s">
        <v>121</v>
      </c>
      <c r="E332" s="95">
        <v>17</v>
      </c>
      <c r="F332" s="15">
        <v>1177.45</v>
      </c>
      <c r="G332" s="16">
        <v>1530.69</v>
      </c>
      <c r="H332" s="16">
        <f t="shared" si="41"/>
        <v>26021.73</v>
      </c>
      <c r="I332" s="46"/>
      <c r="K332" s="33"/>
      <c r="L332" s="78"/>
    </row>
    <row r="333" spans="1:12" s="34" customFormat="1" x14ac:dyDescent="0.2">
      <c r="A333" s="66" t="s">
        <v>597</v>
      </c>
      <c r="B333" s="88" t="s">
        <v>1008</v>
      </c>
      <c r="C333" s="90" t="s">
        <v>1007</v>
      </c>
      <c r="D333" s="89" t="s">
        <v>121</v>
      </c>
      <c r="E333" s="95">
        <v>34.020000000000003</v>
      </c>
      <c r="F333" s="15">
        <v>87.98</v>
      </c>
      <c r="G333" s="16">
        <v>114.37</v>
      </c>
      <c r="H333" s="16">
        <f t="shared" si="41"/>
        <v>3890.87</v>
      </c>
      <c r="I333" s="46"/>
      <c r="K333" s="33"/>
      <c r="L333" s="78"/>
    </row>
    <row r="334" spans="1:12" s="34" customFormat="1" x14ac:dyDescent="0.2">
      <c r="A334" s="66" t="s">
        <v>598</v>
      </c>
      <c r="B334" s="51">
        <v>94582</v>
      </c>
      <c r="C334" s="109" t="s">
        <v>1004</v>
      </c>
      <c r="D334" s="89" t="s">
        <v>121</v>
      </c>
      <c r="E334" s="95">
        <v>28.8</v>
      </c>
      <c r="F334" s="15">
        <v>169.15</v>
      </c>
      <c r="G334" s="16">
        <v>219.9</v>
      </c>
      <c r="H334" s="16">
        <f t="shared" si="41"/>
        <v>6333.12</v>
      </c>
      <c r="I334" s="46"/>
      <c r="K334" s="33"/>
      <c r="L334" s="78"/>
    </row>
    <row r="335" spans="1:12" s="34" customFormat="1" ht="22.5" x14ac:dyDescent="0.2">
      <c r="A335" s="66" t="s">
        <v>599</v>
      </c>
      <c r="B335" s="88" t="s">
        <v>1005</v>
      </c>
      <c r="C335" s="90" t="s">
        <v>1006</v>
      </c>
      <c r="D335" s="89" t="s">
        <v>121</v>
      </c>
      <c r="E335" s="95">
        <v>7.5</v>
      </c>
      <c r="F335" s="15">
        <v>303.61</v>
      </c>
      <c r="G335" s="16">
        <v>394.69</v>
      </c>
      <c r="H335" s="16">
        <f t="shared" si="41"/>
        <v>2960.18</v>
      </c>
      <c r="I335" s="46"/>
      <c r="K335" s="33"/>
      <c r="L335" s="78"/>
    </row>
    <row r="336" spans="1:12" s="34" customFormat="1" x14ac:dyDescent="0.2">
      <c r="A336" s="66" t="s">
        <v>600</v>
      </c>
      <c r="B336" s="88" t="s">
        <v>237</v>
      </c>
      <c r="C336" s="90" t="s">
        <v>238</v>
      </c>
      <c r="D336" s="89" t="s">
        <v>121</v>
      </c>
      <c r="E336" s="95">
        <v>7.5</v>
      </c>
      <c r="F336" s="15">
        <v>167.19</v>
      </c>
      <c r="G336" s="16">
        <v>217.35</v>
      </c>
      <c r="H336" s="16">
        <f t="shared" si="41"/>
        <v>1630.13</v>
      </c>
      <c r="I336" s="46"/>
      <c r="K336" s="33"/>
      <c r="L336" s="78"/>
    </row>
    <row r="337" spans="1:12" s="34" customFormat="1" x14ac:dyDescent="0.2">
      <c r="A337" s="66" t="s">
        <v>601</v>
      </c>
      <c r="B337" s="88" t="s">
        <v>147</v>
      </c>
      <c r="C337" s="90" t="s">
        <v>148</v>
      </c>
      <c r="D337" s="89" t="s">
        <v>121</v>
      </c>
      <c r="E337" s="95">
        <v>28.8</v>
      </c>
      <c r="F337" s="15">
        <v>209.42</v>
      </c>
      <c r="G337" s="16">
        <v>272.25</v>
      </c>
      <c r="H337" s="16">
        <f t="shared" si="41"/>
        <v>7840.8</v>
      </c>
      <c r="I337" s="46"/>
      <c r="K337" s="33"/>
      <c r="L337" s="78"/>
    </row>
    <row r="338" spans="1:12" s="34" customFormat="1" x14ac:dyDescent="0.2">
      <c r="A338" s="66" t="s">
        <v>602</v>
      </c>
      <c r="B338" s="88" t="s">
        <v>337</v>
      </c>
      <c r="C338" s="110" t="s">
        <v>338</v>
      </c>
      <c r="D338" s="89" t="s">
        <v>121</v>
      </c>
      <c r="E338" s="95">
        <v>6.75</v>
      </c>
      <c r="F338" s="15">
        <v>290</v>
      </c>
      <c r="G338" s="16">
        <v>377</v>
      </c>
      <c r="H338" s="16">
        <f t="shared" si="41"/>
        <v>2544.75</v>
      </c>
      <c r="I338" s="46"/>
      <c r="K338" s="33"/>
      <c r="L338" s="78"/>
    </row>
    <row r="339" spans="1:12" s="34" customFormat="1" x14ac:dyDescent="0.2">
      <c r="A339" s="66" t="s">
        <v>1021</v>
      </c>
      <c r="B339" s="88" t="s">
        <v>112</v>
      </c>
      <c r="C339" s="90" t="s">
        <v>358</v>
      </c>
      <c r="D339" s="89" t="s">
        <v>149</v>
      </c>
      <c r="E339" s="95">
        <v>16.8</v>
      </c>
      <c r="F339" s="15">
        <v>80.95</v>
      </c>
      <c r="G339" s="16">
        <v>105.24</v>
      </c>
      <c r="H339" s="16">
        <f t="shared" si="41"/>
        <v>1768.03</v>
      </c>
      <c r="I339" s="46"/>
      <c r="K339" s="33"/>
      <c r="L339" s="78"/>
    </row>
    <row r="340" spans="1:12" x14ac:dyDescent="0.2">
      <c r="D340" s="50"/>
      <c r="E340" s="14"/>
      <c r="F340" s="14"/>
      <c r="G340" s="14"/>
      <c r="H340" s="20">
        <f>SUM(H329:H339)</f>
        <v>68398.89</v>
      </c>
      <c r="I340" s="24" t="e">
        <f>H340/H$1010</f>
        <v>#DIV/0!</v>
      </c>
      <c r="L340" s="80"/>
    </row>
    <row r="341" spans="1:12" s="34" customFormat="1" x14ac:dyDescent="0.2">
      <c r="A341" s="57" t="s">
        <v>77</v>
      </c>
      <c r="B341" s="49"/>
      <c r="C341" s="63" t="s">
        <v>7</v>
      </c>
      <c r="D341" s="96"/>
      <c r="E341" s="36"/>
      <c r="F341" s="94"/>
      <c r="G341" s="94"/>
      <c r="H341" s="94"/>
      <c r="I341" s="45"/>
      <c r="K341" s="33"/>
      <c r="L341" s="78"/>
    </row>
    <row r="342" spans="1:12" s="34" customFormat="1" ht="22.5" x14ac:dyDescent="0.2">
      <c r="A342" s="66" t="s">
        <v>603</v>
      </c>
      <c r="B342" s="88" t="s">
        <v>359</v>
      </c>
      <c r="C342" s="90" t="s">
        <v>360</v>
      </c>
      <c r="D342" s="89" t="s">
        <v>121</v>
      </c>
      <c r="E342" s="95">
        <v>330.58</v>
      </c>
      <c r="F342" s="15">
        <v>36.4</v>
      </c>
      <c r="G342" s="16">
        <v>47.32</v>
      </c>
      <c r="H342" s="16">
        <f t="shared" ref="H342:H347" si="42">ROUND(G342*E342,2)</f>
        <v>15643.05</v>
      </c>
      <c r="I342" s="46"/>
      <c r="K342" s="33"/>
      <c r="L342" s="78"/>
    </row>
    <row r="343" spans="1:12" s="34" customFormat="1" ht="22.5" x14ac:dyDescent="0.2">
      <c r="A343" s="66" t="s">
        <v>604</v>
      </c>
      <c r="B343" s="88" t="s">
        <v>361</v>
      </c>
      <c r="C343" s="90" t="s">
        <v>362</v>
      </c>
      <c r="D343" s="89" t="s">
        <v>363</v>
      </c>
      <c r="E343" s="95">
        <v>4</v>
      </c>
      <c r="F343" s="15">
        <v>1531.45</v>
      </c>
      <c r="G343" s="16">
        <v>1990.89</v>
      </c>
      <c r="H343" s="16">
        <f t="shared" si="42"/>
        <v>7963.56</v>
      </c>
      <c r="I343" s="46"/>
      <c r="K343" s="33"/>
      <c r="L343" s="78"/>
    </row>
    <row r="344" spans="1:12" s="34" customFormat="1" x14ac:dyDescent="0.2">
      <c r="A344" s="66" t="s">
        <v>605</v>
      </c>
      <c r="B344" s="88" t="s">
        <v>364</v>
      </c>
      <c r="C344" s="90" t="s">
        <v>365</v>
      </c>
      <c r="D344" s="89" t="s">
        <v>121</v>
      </c>
      <c r="E344" s="95">
        <v>330.58</v>
      </c>
      <c r="F344" s="15">
        <v>42</v>
      </c>
      <c r="G344" s="16">
        <v>54.6</v>
      </c>
      <c r="H344" s="16">
        <f t="shared" si="42"/>
        <v>18049.669999999998</v>
      </c>
      <c r="I344" s="46"/>
      <c r="K344" s="33"/>
      <c r="L344" s="78"/>
    </row>
    <row r="345" spans="1:12" s="34" customFormat="1" x14ac:dyDescent="0.2">
      <c r="A345" s="66" t="s">
        <v>606</v>
      </c>
      <c r="B345" s="88" t="s">
        <v>366</v>
      </c>
      <c r="C345" s="90" t="s">
        <v>367</v>
      </c>
      <c r="D345" s="89" t="s">
        <v>149</v>
      </c>
      <c r="E345" s="95">
        <v>28.2</v>
      </c>
      <c r="F345" s="15">
        <v>64.25</v>
      </c>
      <c r="G345" s="16">
        <v>83.53</v>
      </c>
      <c r="H345" s="16">
        <f t="shared" si="42"/>
        <v>2355.5500000000002</v>
      </c>
      <c r="I345" s="46"/>
      <c r="K345" s="33"/>
      <c r="L345" s="78"/>
    </row>
    <row r="346" spans="1:12" s="34" customFormat="1" x14ac:dyDescent="0.2">
      <c r="A346" s="66" t="s">
        <v>607</v>
      </c>
      <c r="B346" s="88" t="s">
        <v>150</v>
      </c>
      <c r="C346" s="90" t="s">
        <v>242</v>
      </c>
      <c r="D346" s="89" t="s">
        <v>149</v>
      </c>
      <c r="E346" s="95">
        <v>24.6</v>
      </c>
      <c r="F346" s="15">
        <v>27.96</v>
      </c>
      <c r="G346" s="16">
        <v>36.35</v>
      </c>
      <c r="H346" s="16">
        <f t="shared" si="42"/>
        <v>894.21</v>
      </c>
      <c r="I346" s="46"/>
      <c r="K346" s="33"/>
      <c r="L346" s="78"/>
    </row>
    <row r="347" spans="1:12" s="34" customFormat="1" ht="22.5" x14ac:dyDescent="0.2">
      <c r="A347" s="66" t="s">
        <v>608</v>
      </c>
      <c r="B347" s="88" t="s">
        <v>151</v>
      </c>
      <c r="C347" s="90" t="s">
        <v>243</v>
      </c>
      <c r="D347" s="89" t="s">
        <v>149</v>
      </c>
      <c r="E347" s="95">
        <v>56.4</v>
      </c>
      <c r="F347" s="15">
        <v>38.729999999999997</v>
      </c>
      <c r="G347" s="16">
        <v>50.35</v>
      </c>
      <c r="H347" s="16">
        <f t="shared" si="42"/>
        <v>2839.74</v>
      </c>
      <c r="I347" s="46"/>
      <c r="K347" s="33"/>
      <c r="L347" s="78"/>
    </row>
    <row r="348" spans="1:12" x14ac:dyDescent="0.2">
      <c r="D348" s="50"/>
      <c r="E348" s="14"/>
      <c r="F348" s="14"/>
      <c r="G348" s="14"/>
      <c r="H348" s="20">
        <f>SUM(H342:H347)</f>
        <v>47745.78</v>
      </c>
      <c r="I348" s="24" t="e">
        <f>H348/H$1010</f>
        <v>#DIV/0!</v>
      </c>
      <c r="L348" s="80"/>
    </row>
    <row r="349" spans="1:12" s="34" customFormat="1" x14ac:dyDescent="0.2">
      <c r="A349" s="57" t="s">
        <v>78</v>
      </c>
      <c r="B349" s="49"/>
      <c r="C349" s="63" t="s">
        <v>120</v>
      </c>
      <c r="D349" s="96"/>
      <c r="E349" s="36"/>
      <c r="F349" s="94"/>
      <c r="G349" s="94"/>
      <c r="H349" s="94"/>
      <c r="I349" s="45"/>
      <c r="K349" s="33"/>
      <c r="L349" s="78"/>
    </row>
    <row r="350" spans="1:12" s="34" customFormat="1" ht="22.5" x14ac:dyDescent="0.2">
      <c r="A350" s="66" t="s">
        <v>609</v>
      </c>
      <c r="B350" s="88" t="s">
        <v>152</v>
      </c>
      <c r="C350" s="90" t="s">
        <v>153</v>
      </c>
      <c r="D350" s="89" t="s">
        <v>145</v>
      </c>
      <c r="E350" s="95">
        <v>3</v>
      </c>
      <c r="F350" s="15">
        <v>672.45</v>
      </c>
      <c r="G350" s="16">
        <v>874.19</v>
      </c>
      <c r="H350" s="16">
        <f t="shared" ref="H350:H375" si="43">ROUND(G350*E350,2)</f>
        <v>2622.57</v>
      </c>
      <c r="I350" s="46"/>
      <c r="K350" s="33"/>
      <c r="L350" s="78"/>
    </row>
    <row r="351" spans="1:12" s="34" customFormat="1" x14ac:dyDescent="0.2">
      <c r="A351" s="66" t="s">
        <v>610</v>
      </c>
      <c r="B351" s="88" t="s">
        <v>368</v>
      </c>
      <c r="C351" s="90" t="s">
        <v>369</v>
      </c>
      <c r="D351" s="89" t="s">
        <v>145</v>
      </c>
      <c r="E351" s="95"/>
      <c r="F351" s="15">
        <v>56.67</v>
      </c>
      <c r="G351" s="16">
        <v>73.67</v>
      </c>
      <c r="H351" s="16">
        <f t="shared" si="43"/>
        <v>0</v>
      </c>
      <c r="I351" s="46"/>
      <c r="K351" s="33"/>
      <c r="L351" s="78"/>
    </row>
    <row r="352" spans="1:12" s="34" customFormat="1" x14ac:dyDescent="0.2">
      <c r="A352" s="66" t="s">
        <v>611</v>
      </c>
      <c r="B352" s="88" t="s">
        <v>370</v>
      </c>
      <c r="C352" s="90" t="s">
        <v>371</v>
      </c>
      <c r="D352" s="89" t="s">
        <v>145</v>
      </c>
      <c r="E352" s="95">
        <v>4</v>
      </c>
      <c r="F352" s="15">
        <v>58.06</v>
      </c>
      <c r="G352" s="16">
        <v>75.48</v>
      </c>
      <c r="H352" s="16">
        <f t="shared" si="43"/>
        <v>301.92</v>
      </c>
      <c r="I352" s="46"/>
      <c r="K352" s="33"/>
      <c r="L352" s="78"/>
    </row>
    <row r="353" spans="1:12" s="34" customFormat="1" x14ac:dyDescent="0.2">
      <c r="A353" s="66" t="s">
        <v>612</v>
      </c>
      <c r="B353" s="88" t="s">
        <v>154</v>
      </c>
      <c r="C353" s="90" t="s">
        <v>244</v>
      </c>
      <c r="D353" s="89" t="s">
        <v>145</v>
      </c>
      <c r="E353" s="95">
        <v>10</v>
      </c>
      <c r="F353" s="15">
        <v>60.51</v>
      </c>
      <c r="G353" s="16">
        <v>78.66</v>
      </c>
      <c r="H353" s="16">
        <f t="shared" si="43"/>
        <v>786.6</v>
      </c>
      <c r="I353" s="46"/>
      <c r="K353" s="33"/>
      <c r="L353" s="78"/>
    </row>
    <row r="354" spans="1:12" s="34" customFormat="1" x14ac:dyDescent="0.2">
      <c r="A354" s="66" t="s">
        <v>613</v>
      </c>
      <c r="B354" s="88" t="s">
        <v>372</v>
      </c>
      <c r="C354" s="90" t="s">
        <v>373</v>
      </c>
      <c r="D354" s="89" t="s">
        <v>145</v>
      </c>
      <c r="E354" s="95"/>
      <c r="F354" s="15">
        <v>63.54</v>
      </c>
      <c r="G354" s="16">
        <v>82.6</v>
      </c>
      <c r="H354" s="16">
        <f t="shared" si="43"/>
        <v>0</v>
      </c>
      <c r="I354" s="46"/>
      <c r="K354" s="33"/>
      <c r="L354" s="78"/>
    </row>
    <row r="355" spans="1:12" s="34" customFormat="1" ht="22.5" x14ac:dyDescent="0.2">
      <c r="A355" s="66" t="s">
        <v>614</v>
      </c>
      <c r="B355" s="88" t="s">
        <v>155</v>
      </c>
      <c r="C355" s="90" t="s">
        <v>156</v>
      </c>
      <c r="D355" s="89" t="s">
        <v>145</v>
      </c>
      <c r="E355" s="95">
        <v>4</v>
      </c>
      <c r="F355" s="15">
        <v>104.39</v>
      </c>
      <c r="G355" s="16">
        <v>135.71</v>
      </c>
      <c r="H355" s="16">
        <f t="shared" si="43"/>
        <v>542.84</v>
      </c>
      <c r="I355" s="46"/>
      <c r="K355" s="33"/>
      <c r="L355" s="78"/>
    </row>
    <row r="356" spans="1:12" s="34" customFormat="1" ht="22.5" x14ac:dyDescent="0.2">
      <c r="A356" s="66" t="s">
        <v>615</v>
      </c>
      <c r="B356" s="88" t="s">
        <v>157</v>
      </c>
      <c r="C356" s="90" t="s">
        <v>249</v>
      </c>
      <c r="D356" s="89" t="s">
        <v>149</v>
      </c>
      <c r="E356" s="95">
        <v>85.8</v>
      </c>
      <c r="F356" s="15">
        <v>6.52</v>
      </c>
      <c r="G356" s="16">
        <v>8.48</v>
      </c>
      <c r="H356" s="16">
        <f t="shared" si="43"/>
        <v>727.58</v>
      </c>
      <c r="I356" s="46"/>
      <c r="K356" s="33"/>
      <c r="L356" s="78"/>
    </row>
    <row r="357" spans="1:12" s="34" customFormat="1" ht="22.5" x14ac:dyDescent="0.2">
      <c r="A357" s="66" t="s">
        <v>616</v>
      </c>
      <c r="B357" s="88" t="s">
        <v>158</v>
      </c>
      <c r="C357" s="90" t="s">
        <v>250</v>
      </c>
      <c r="D357" s="89" t="s">
        <v>149</v>
      </c>
      <c r="E357" s="95">
        <v>180</v>
      </c>
      <c r="F357" s="15">
        <v>6.18</v>
      </c>
      <c r="G357" s="16">
        <v>8.0299999999999994</v>
      </c>
      <c r="H357" s="16">
        <f t="shared" si="43"/>
        <v>1445.4</v>
      </c>
      <c r="I357" s="46"/>
      <c r="K357" s="33"/>
      <c r="L357" s="78"/>
    </row>
    <row r="358" spans="1:12" s="34" customFormat="1" ht="22.5" x14ac:dyDescent="0.2">
      <c r="A358" s="66" t="s">
        <v>617</v>
      </c>
      <c r="B358" s="88" t="s">
        <v>159</v>
      </c>
      <c r="C358" s="90" t="s">
        <v>251</v>
      </c>
      <c r="D358" s="89" t="s">
        <v>149</v>
      </c>
      <c r="E358" s="95">
        <v>36</v>
      </c>
      <c r="F358" s="15">
        <v>8.44</v>
      </c>
      <c r="G358" s="16">
        <v>10.97</v>
      </c>
      <c r="H358" s="16">
        <f t="shared" si="43"/>
        <v>394.92</v>
      </c>
      <c r="I358" s="46"/>
      <c r="K358" s="33"/>
      <c r="L358" s="78"/>
    </row>
    <row r="359" spans="1:12" s="34" customFormat="1" ht="22.5" x14ac:dyDescent="0.2">
      <c r="A359" s="66" t="s">
        <v>618</v>
      </c>
      <c r="B359" s="88" t="s">
        <v>160</v>
      </c>
      <c r="C359" s="90" t="s">
        <v>252</v>
      </c>
      <c r="D359" s="89" t="s">
        <v>149</v>
      </c>
      <c r="E359" s="95">
        <v>447.72</v>
      </c>
      <c r="F359" s="15">
        <v>2.4900000000000002</v>
      </c>
      <c r="G359" s="16">
        <v>3.24</v>
      </c>
      <c r="H359" s="16">
        <f t="shared" si="43"/>
        <v>1450.61</v>
      </c>
      <c r="I359" s="46"/>
      <c r="K359" s="33"/>
      <c r="L359" s="78"/>
    </row>
    <row r="360" spans="1:12" s="34" customFormat="1" ht="22.5" x14ac:dyDescent="0.2">
      <c r="A360" s="66" t="s">
        <v>619</v>
      </c>
      <c r="B360" s="88" t="s">
        <v>161</v>
      </c>
      <c r="C360" s="90" t="s">
        <v>253</v>
      </c>
      <c r="D360" s="89" t="s">
        <v>149</v>
      </c>
      <c r="E360" s="95">
        <v>811.36</v>
      </c>
      <c r="F360" s="15">
        <v>3.94</v>
      </c>
      <c r="G360" s="16">
        <v>5.12</v>
      </c>
      <c r="H360" s="16">
        <f t="shared" si="43"/>
        <v>4154.16</v>
      </c>
      <c r="I360" s="46"/>
      <c r="K360" s="33"/>
      <c r="L360" s="78"/>
    </row>
    <row r="361" spans="1:12" s="34" customFormat="1" ht="22.5" x14ac:dyDescent="0.2">
      <c r="A361" s="66" t="s">
        <v>620</v>
      </c>
      <c r="B361" s="88" t="s">
        <v>162</v>
      </c>
      <c r="C361" s="90" t="s">
        <v>254</v>
      </c>
      <c r="D361" s="89" t="s">
        <v>149</v>
      </c>
      <c r="E361" s="95">
        <v>353.52</v>
      </c>
      <c r="F361" s="15">
        <v>5.36</v>
      </c>
      <c r="G361" s="16">
        <v>6.97</v>
      </c>
      <c r="H361" s="16">
        <f t="shared" si="43"/>
        <v>2464.0300000000002</v>
      </c>
      <c r="I361" s="46"/>
      <c r="K361" s="33"/>
      <c r="L361" s="78"/>
    </row>
    <row r="362" spans="1:12" s="34" customFormat="1" ht="22.5" x14ac:dyDescent="0.2">
      <c r="A362" s="66" t="s">
        <v>621</v>
      </c>
      <c r="B362" s="88" t="s">
        <v>163</v>
      </c>
      <c r="C362" s="90" t="s">
        <v>255</v>
      </c>
      <c r="D362" s="89" t="s">
        <v>149</v>
      </c>
      <c r="E362" s="95">
        <v>50</v>
      </c>
      <c r="F362" s="15">
        <v>8.73</v>
      </c>
      <c r="G362" s="16">
        <v>11.35</v>
      </c>
      <c r="H362" s="16">
        <f t="shared" si="43"/>
        <v>567.5</v>
      </c>
      <c r="I362" s="46"/>
      <c r="K362" s="33"/>
      <c r="L362" s="78"/>
    </row>
    <row r="363" spans="1:12" s="34" customFormat="1" x14ac:dyDescent="0.2">
      <c r="A363" s="66" t="s">
        <v>622</v>
      </c>
      <c r="B363" s="88" t="s">
        <v>164</v>
      </c>
      <c r="C363" s="90" t="s">
        <v>256</v>
      </c>
      <c r="D363" s="89" t="s">
        <v>145</v>
      </c>
      <c r="E363" s="95">
        <v>34</v>
      </c>
      <c r="F363" s="15">
        <v>8.59</v>
      </c>
      <c r="G363" s="16">
        <v>11.17</v>
      </c>
      <c r="H363" s="16">
        <f t="shared" si="43"/>
        <v>379.78</v>
      </c>
      <c r="I363" s="46"/>
      <c r="K363" s="33"/>
      <c r="L363" s="78"/>
    </row>
    <row r="364" spans="1:12" s="34" customFormat="1" ht="18" customHeight="1" x14ac:dyDescent="0.2">
      <c r="A364" s="66" t="s">
        <v>623</v>
      </c>
      <c r="B364" s="88" t="s">
        <v>374</v>
      </c>
      <c r="C364" s="90" t="s">
        <v>375</v>
      </c>
      <c r="D364" s="89" t="s">
        <v>145</v>
      </c>
      <c r="E364" s="95">
        <v>2</v>
      </c>
      <c r="F364" s="15">
        <v>9.15</v>
      </c>
      <c r="G364" s="16">
        <v>11.9</v>
      </c>
      <c r="H364" s="16">
        <f t="shared" si="43"/>
        <v>23.8</v>
      </c>
      <c r="I364" s="46"/>
      <c r="K364" s="33"/>
      <c r="L364" s="78"/>
    </row>
    <row r="365" spans="1:12" s="34" customFormat="1" x14ac:dyDescent="0.2">
      <c r="A365" s="66" t="s">
        <v>624</v>
      </c>
      <c r="B365" s="88" t="s">
        <v>165</v>
      </c>
      <c r="C365" s="90" t="s">
        <v>259</v>
      </c>
      <c r="D365" s="89" t="s">
        <v>145</v>
      </c>
      <c r="E365" s="95">
        <v>1</v>
      </c>
      <c r="F365" s="15">
        <v>20.58</v>
      </c>
      <c r="G365" s="16">
        <v>26.75</v>
      </c>
      <c r="H365" s="16">
        <f t="shared" si="43"/>
        <v>26.75</v>
      </c>
      <c r="I365" s="46"/>
      <c r="K365" s="33"/>
      <c r="L365" s="78"/>
    </row>
    <row r="366" spans="1:12" s="34" customFormat="1" ht="22.5" x14ac:dyDescent="0.2">
      <c r="A366" s="66" t="s">
        <v>625</v>
      </c>
      <c r="B366" s="88" t="s">
        <v>167</v>
      </c>
      <c r="C366" s="90" t="s">
        <v>260</v>
      </c>
      <c r="D366" s="89" t="s">
        <v>145</v>
      </c>
      <c r="E366" s="95">
        <v>16</v>
      </c>
      <c r="F366" s="15">
        <v>10.68</v>
      </c>
      <c r="G366" s="16">
        <v>13.88</v>
      </c>
      <c r="H366" s="16">
        <f t="shared" si="43"/>
        <v>222.08</v>
      </c>
      <c r="I366" s="46"/>
      <c r="K366" s="33"/>
      <c r="L366" s="78"/>
    </row>
    <row r="367" spans="1:12" s="34" customFormat="1" ht="21.75" customHeight="1" x14ac:dyDescent="0.2">
      <c r="A367" s="66" t="s">
        <v>626</v>
      </c>
      <c r="B367" s="88" t="s">
        <v>166</v>
      </c>
      <c r="C367" s="90" t="s">
        <v>261</v>
      </c>
      <c r="D367" s="89" t="s">
        <v>145</v>
      </c>
      <c r="E367" s="95">
        <v>24</v>
      </c>
      <c r="F367" s="15">
        <v>6.97</v>
      </c>
      <c r="G367" s="16">
        <v>9.06</v>
      </c>
      <c r="H367" s="16">
        <f t="shared" si="43"/>
        <v>217.44</v>
      </c>
      <c r="I367" s="46"/>
      <c r="K367" s="33"/>
      <c r="L367" s="78"/>
    </row>
    <row r="368" spans="1:12" s="34" customFormat="1" x14ac:dyDescent="0.2">
      <c r="A368" s="66" t="s">
        <v>627</v>
      </c>
      <c r="B368" s="88" t="s">
        <v>168</v>
      </c>
      <c r="C368" s="90" t="s">
        <v>262</v>
      </c>
      <c r="D368" s="89" t="s">
        <v>145</v>
      </c>
      <c r="E368" s="95">
        <v>7</v>
      </c>
      <c r="F368" s="15">
        <v>19.66</v>
      </c>
      <c r="G368" s="16">
        <v>25.56</v>
      </c>
      <c r="H368" s="16">
        <f t="shared" si="43"/>
        <v>178.92</v>
      </c>
      <c r="I368" s="46"/>
      <c r="K368" s="33"/>
      <c r="L368" s="78"/>
    </row>
    <row r="369" spans="1:12" s="34" customFormat="1" x14ac:dyDescent="0.2">
      <c r="A369" s="66" t="s">
        <v>628</v>
      </c>
      <c r="B369" s="88" t="s">
        <v>258</v>
      </c>
      <c r="C369" s="90" t="s">
        <v>257</v>
      </c>
      <c r="D369" s="89" t="s">
        <v>145</v>
      </c>
      <c r="E369" s="95">
        <v>4</v>
      </c>
      <c r="F369" s="15">
        <v>31.11</v>
      </c>
      <c r="G369" s="16">
        <v>40.44</v>
      </c>
      <c r="H369" s="16">
        <f t="shared" si="43"/>
        <v>161.76</v>
      </c>
      <c r="I369" s="46"/>
      <c r="K369" s="33"/>
      <c r="L369" s="78"/>
    </row>
    <row r="370" spans="1:12" s="34" customFormat="1" ht="21" customHeight="1" x14ac:dyDescent="0.2">
      <c r="A370" s="66" t="s">
        <v>629</v>
      </c>
      <c r="B370" s="88" t="s">
        <v>171</v>
      </c>
      <c r="C370" s="90" t="s">
        <v>264</v>
      </c>
      <c r="D370" s="89" t="s">
        <v>145</v>
      </c>
      <c r="E370" s="95">
        <v>24</v>
      </c>
      <c r="F370" s="15">
        <v>20.77</v>
      </c>
      <c r="G370" s="16">
        <v>27</v>
      </c>
      <c r="H370" s="16">
        <f t="shared" si="43"/>
        <v>648</v>
      </c>
      <c r="I370" s="46"/>
      <c r="K370" s="33"/>
      <c r="L370" s="78"/>
    </row>
    <row r="371" spans="1:12" s="34" customFormat="1" ht="20.25" customHeight="1" x14ac:dyDescent="0.2">
      <c r="A371" s="66" t="s">
        <v>630</v>
      </c>
      <c r="B371" s="88" t="s">
        <v>172</v>
      </c>
      <c r="C371" s="90" t="s">
        <v>265</v>
      </c>
      <c r="D371" s="89" t="s">
        <v>145</v>
      </c>
      <c r="E371" s="95">
        <v>5</v>
      </c>
      <c r="F371" s="15">
        <v>23.43</v>
      </c>
      <c r="G371" s="16">
        <v>30.46</v>
      </c>
      <c r="H371" s="16">
        <f t="shared" si="43"/>
        <v>152.30000000000001</v>
      </c>
      <c r="I371" s="46"/>
      <c r="K371" s="33"/>
      <c r="L371" s="78"/>
    </row>
    <row r="372" spans="1:12" s="34" customFormat="1" x14ac:dyDescent="0.2">
      <c r="A372" s="66" t="s">
        <v>631</v>
      </c>
      <c r="B372" s="88" t="s">
        <v>170</v>
      </c>
      <c r="C372" s="90" t="s">
        <v>266</v>
      </c>
      <c r="D372" s="89" t="s">
        <v>145</v>
      </c>
      <c r="E372" s="95">
        <v>1</v>
      </c>
      <c r="F372" s="15">
        <v>32</v>
      </c>
      <c r="G372" s="16">
        <v>41.6</v>
      </c>
      <c r="H372" s="16">
        <f t="shared" si="43"/>
        <v>41.6</v>
      </c>
      <c r="I372" s="46"/>
      <c r="K372" s="33"/>
      <c r="L372" s="78"/>
    </row>
    <row r="373" spans="1:12" s="34" customFormat="1" x14ac:dyDescent="0.2">
      <c r="A373" s="66" t="s">
        <v>632</v>
      </c>
      <c r="B373" s="88" t="s">
        <v>174</v>
      </c>
      <c r="C373" s="90" t="s">
        <v>268</v>
      </c>
      <c r="D373" s="89" t="s">
        <v>145</v>
      </c>
      <c r="E373" s="95">
        <v>34</v>
      </c>
      <c r="F373" s="15">
        <v>59.22</v>
      </c>
      <c r="G373" s="16">
        <v>76.989999999999995</v>
      </c>
      <c r="H373" s="16">
        <f t="shared" si="43"/>
        <v>2617.66</v>
      </c>
      <c r="I373" s="46"/>
      <c r="K373" s="33"/>
      <c r="L373" s="78"/>
    </row>
    <row r="374" spans="1:12" s="34" customFormat="1" x14ac:dyDescent="0.2">
      <c r="A374" s="66" t="s">
        <v>633</v>
      </c>
      <c r="B374" s="88" t="s">
        <v>376</v>
      </c>
      <c r="C374" s="90" t="s">
        <v>377</v>
      </c>
      <c r="D374" s="89" t="s">
        <v>145</v>
      </c>
      <c r="E374" s="95">
        <v>8</v>
      </c>
      <c r="F374" s="15">
        <v>54.8</v>
      </c>
      <c r="G374" s="16">
        <v>71.239999999999995</v>
      </c>
      <c r="H374" s="16">
        <f t="shared" si="43"/>
        <v>569.91999999999996</v>
      </c>
      <c r="I374" s="46"/>
      <c r="K374" s="33"/>
      <c r="L374" s="78"/>
    </row>
    <row r="375" spans="1:12" s="34" customFormat="1" x14ac:dyDescent="0.2">
      <c r="A375" s="66" t="s">
        <v>634</v>
      </c>
      <c r="B375" s="88" t="s">
        <v>175</v>
      </c>
      <c r="C375" s="90" t="s">
        <v>269</v>
      </c>
      <c r="D375" s="89" t="s">
        <v>145</v>
      </c>
      <c r="E375" s="95">
        <v>3</v>
      </c>
      <c r="F375" s="15">
        <v>63.63</v>
      </c>
      <c r="G375" s="16">
        <v>82.72</v>
      </c>
      <c r="H375" s="16">
        <f t="shared" si="43"/>
        <v>248.16</v>
      </c>
      <c r="I375" s="46"/>
      <c r="K375" s="33"/>
      <c r="L375" s="78"/>
    </row>
    <row r="376" spans="1:12" x14ac:dyDescent="0.2">
      <c r="D376" s="50"/>
      <c r="E376" s="14"/>
      <c r="F376" s="14"/>
      <c r="G376" s="14"/>
      <c r="H376" s="20">
        <f>SUM(H350:H375)</f>
        <v>20946.299999999996</v>
      </c>
      <c r="I376" s="24" t="e">
        <f>H376/H$849</f>
        <v>#DIV/0!</v>
      </c>
      <c r="L376" s="80"/>
    </row>
    <row r="377" spans="1:12" s="34" customFormat="1" x14ac:dyDescent="0.2">
      <c r="A377" s="57" t="s">
        <v>79</v>
      </c>
      <c r="B377" s="49"/>
      <c r="C377" s="63" t="s">
        <v>115</v>
      </c>
      <c r="D377" s="96"/>
      <c r="E377" s="36"/>
      <c r="F377" s="94"/>
      <c r="G377" s="94"/>
      <c r="H377" s="94"/>
      <c r="I377" s="45"/>
      <c r="K377" s="33"/>
      <c r="L377" s="78"/>
    </row>
    <row r="378" spans="1:12" s="34" customFormat="1" x14ac:dyDescent="0.2">
      <c r="A378" s="58"/>
      <c r="B378" s="51"/>
      <c r="C378" s="64" t="s">
        <v>116</v>
      </c>
      <c r="D378" s="66"/>
      <c r="E378" s="39"/>
      <c r="F378" s="77"/>
      <c r="G378" s="77"/>
      <c r="H378" s="77"/>
      <c r="I378" s="46"/>
      <c r="K378" s="33"/>
      <c r="L378" s="78"/>
    </row>
    <row r="379" spans="1:12" s="111" customFormat="1" x14ac:dyDescent="0.2">
      <c r="A379" s="66" t="s">
        <v>635</v>
      </c>
      <c r="B379" s="51"/>
      <c r="C379" s="110" t="s">
        <v>270</v>
      </c>
      <c r="D379" s="89" t="s">
        <v>145</v>
      </c>
      <c r="E379" s="95">
        <v>3</v>
      </c>
      <c r="F379" s="15">
        <v>1200</v>
      </c>
      <c r="G379" s="16">
        <v>1560</v>
      </c>
      <c r="H379" s="16">
        <f t="shared" ref="H379:H390" si="44">ROUND(G379*E379,2)</f>
        <v>4680</v>
      </c>
      <c r="I379" s="46"/>
      <c r="K379" s="112"/>
      <c r="L379" s="78"/>
    </row>
    <row r="380" spans="1:12" s="111" customFormat="1" ht="22.5" x14ac:dyDescent="0.2">
      <c r="A380" s="66" t="s">
        <v>636</v>
      </c>
      <c r="B380" s="51">
        <v>94706</v>
      </c>
      <c r="C380" s="107" t="s">
        <v>271</v>
      </c>
      <c r="D380" s="89" t="s">
        <v>145</v>
      </c>
      <c r="E380" s="95">
        <v>3</v>
      </c>
      <c r="F380" s="15">
        <v>26.67</v>
      </c>
      <c r="G380" s="16">
        <v>34.67</v>
      </c>
      <c r="H380" s="16">
        <f t="shared" si="44"/>
        <v>104.01</v>
      </c>
      <c r="I380" s="46"/>
      <c r="K380" s="112"/>
      <c r="L380" s="78"/>
    </row>
    <row r="381" spans="1:12" s="111" customFormat="1" x14ac:dyDescent="0.2">
      <c r="A381" s="66" t="s">
        <v>637</v>
      </c>
      <c r="B381" s="51">
        <v>94795</v>
      </c>
      <c r="C381" s="110" t="s">
        <v>272</v>
      </c>
      <c r="D381" s="89" t="s">
        <v>145</v>
      </c>
      <c r="E381" s="95">
        <v>3</v>
      </c>
      <c r="F381" s="15">
        <v>16.77</v>
      </c>
      <c r="G381" s="16">
        <v>21.8</v>
      </c>
      <c r="H381" s="16">
        <f t="shared" si="44"/>
        <v>65.400000000000006</v>
      </c>
      <c r="I381" s="46"/>
      <c r="K381" s="112"/>
      <c r="L381" s="78"/>
    </row>
    <row r="382" spans="1:12" s="34" customFormat="1" ht="18.75" customHeight="1" x14ac:dyDescent="0.2">
      <c r="A382" s="66" t="s">
        <v>638</v>
      </c>
      <c r="B382" s="88" t="s">
        <v>176</v>
      </c>
      <c r="C382" s="90" t="s">
        <v>273</v>
      </c>
      <c r="D382" s="89" t="s">
        <v>149</v>
      </c>
      <c r="E382" s="95">
        <v>59.82</v>
      </c>
      <c r="F382" s="15">
        <v>16.04</v>
      </c>
      <c r="G382" s="16">
        <v>20.85</v>
      </c>
      <c r="H382" s="16">
        <f t="shared" si="44"/>
        <v>1247.25</v>
      </c>
      <c r="I382" s="46"/>
      <c r="K382" s="33"/>
      <c r="L382" s="78"/>
    </row>
    <row r="383" spans="1:12" s="34" customFormat="1" ht="20.25" customHeight="1" x14ac:dyDescent="0.2">
      <c r="A383" s="66" t="s">
        <v>639</v>
      </c>
      <c r="B383" s="88" t="s">
        <v>177</v>
      </c>
      <c r="C383" s="90" t="s">
        <v>274</v>
      </c>
      <c r="D383" s="89" t="s">
        <v>149</v>
      </c>
      <c r="E383" s="95">
        <v>28.12</v>
      </c>
      <c r="F383" s="15">
        <v>10.65</v>
      </c>
      <c r="G383" s="16">
        <v>13.85</v>
      </c>
      <c r="H383" s="16">
        <f t="shared" si="44"/>
        <v>389.46</v>
      </c>
      <c r="I383" s="46"/>
      <c r="K383" s="33"/>
      <c r="L383" s="78"/>
    </row>
    <row r="384" spans="1:12" s="34" customFormat="1" ht="21.75" customHeight="1" x14ac:dyDescent="0.2">
      <c r="A384" s="66" t="s">
        <v>640</v>
      </c>
      <c r="B384" s="88" t="s">
        <v>178</v>
      </c>
      <c r="C384" s="90" t="s">
        <v>275</v>
      </c>
      <c r="D384" s="89" t="s">
        <v>149</v>
      </c>
      <c r="E384" s="95">
        <v>5.0999999999999996</v>
      </c>
      <c r="F384" s="15">
        <v>9.26</v>
      </c>
      <c r="G384" s="16">
        <v>12.04</v>
      </c>
      <c r="H384" s="16">
        <f t="shared" si="44"/>
        <v>61.4</v>
      </c>
      <c r="I384" s="46"/>
      <c r="K384" s="33"/>
      <c r="L384" s="78"/>
    </row>
    <row r="385" spans="1:12" s="34" customFormat="1" ht="19.5" customHeight="1" x14ac:dyDescent="0.2">
      <c r="A385" s="66" t="s">
        <v>641</v>
      </c>
      <c r="B385" s="88" t="s">
        <v>179</v>
      </c>
      <c r="C385" s="90" t="s">
        <v>276</v>
      </c>
      <c r="D385" s="89" t="s">
        <v>149</v>
      </c>
      <c r="E385" s="95">
        <v>3.54</v>
      </c>
      <c r="F385" s="15">
        <v>10.66</v>
      </c>
      <c r="G385" s="16">
        <v>13.86</v>
      </c>
      <c r="H385" s="16">
        <f t="shared" si="44"/>
        <v>49.06</v>
      </c>
      <c r="I385" s="46"/>
      <c r="K385" s="33"/>
      <c r="L385" s="78"/>
    </row>
    <row r="386" spans="1:12" s="34" customFormat="1" ht="22.5" x14ac:dyDescent="0.2">
      <c r="A386" s="66" t="s">
        <v>642</v>
      </c>
      <c r="B386" s="88" t="s">
        <v>277</v>
      </c>
      <c r="C386" s="90" t="s">
        <v>279</v>
      </c>
      <c r="D386" s="89" t="s">
        <v>145</v>
      </c>
      <c r="E386" s="95">
        <v>3</v>
      </c>
      <c r="F386" s="15">
        <v>11.87</v>
      </c>
      <c r="G386" s="16">
        <v>15.43</v>
      </c>
      <c r="H386" s="16">
        <f t="shared" si="44"/>
        <v>46.29</v>
      </c>
      <c r="I386" s="46"/>
      <c r="K386" s="33"/>
      <c r="L386" s="78"/>
    </row>
    <row r="387" spans="1:12" s="34" customFormat="1" ht="22.5" x14ac:dyDescent="0.2">
      <c r="A387" s="66" t="s">
        <v>643</v>
      </c>
      <c r="B387" s="88" t="s">
        <v>180</v>
      </c>
      <c r="C387" s="90" t="s">
        <v>280</v>
      </c>
      <c r="D387" s="89" t="s">
        <v>145</v>
      </c>
      <c r="E387" s="95">
        <v>3</v>
      </c>
      <c r="F387" s="15">
        <v>29.57</v>
      </c>
      <c r="G387" s="16">
        <v>38.44</v>
      </c>
      <c r="H387" s="16">
        <f t="shared" si="44"/>
        <v>115.32</v>
      </c>
      <c r="I387" s="46"/>
      <c r="K387" s="33"/>
      <c r="L387" s="78"/>
    </row>
    <row r="388" spans="1:12" s="34" customFormat="1" ht="22.5" x14ac:dyDescent="0.2">
      <c r="A388" s="66" t="s">
        <v>644</v>
      </c>
      <c r="B388" s="88" t="s">
        <v>181</v>
      </c>
      <c r="C388" s="90" t="s">
        <v>281</v>
      </c>
      <c r="D388" s="89" t="s">
        <v>145</v>
      </c>
      <c r="E388" s="95">
        <v>3</v>
      </c>
      <c r="F388" s="15">
        <v>72.75</v>
      </c>
      <c r="G388" s="16">
        <v>94.58</v>
      </c>
      <c r="H388" s="16">
        <f t="shared" si="44"/>
        <v>283.74</v>
      </c>
      <c r="I388" s="46"/>
      <c r="K388" s="33"/>
      <c r="L388" s="78"/>
    </row>
    <row r="389" spans="1:12" s="34" customFormat="1" ht="22.5" x14ac:dyDescent="0.2">
      <c r="A389" s="66" t="s">
        <v>645</v>
      </c>
      <c r="B389" s="88" t="s">
        <v>378</v>
      </c>
      <c r="C389" s="90" t="s">
        <v>379</v>
      </c>
      <c r="D389" s="89" t="s">
        <v>145</v>
      </c>
      <c r="E389" s="95">
        <v>1</v>
      </c>
      <c r="F389" s="15">
        <v>67.239999999999995</v>
      </c>
      <c r="G389" s="16">
        <v>87.41</v>
      </c>
      <c r="H389" s="16">
        <f t="shared" si="44"/>
        <v>87.41</v>
      </c>
      <c r="I389" s="46"/>
      <c r="K389" s="33"/>
      <c r="L389" s="78"/>
    </row>
    <row r="390" spans="1:12" s="111" customFormat="1" x14ac:dyDescent="0.2">
      <c r="A390" s="66" t="s">
        <v>646</v>
      </c>
      <c r="B390" s="51">
        <v>86885</v>
      </c>
      <c r="C390" s="110" t="s">
        <v>278</v>
      </c>
      <c r="D390" s="89" t="s">
        <v>145</v>
      </c>
      <c r="E390" s="95">
        <v>14</v>
      </c>
      <c r="F390" s="15">
        <v>11.58</v>
      </c>
      <c r="G390" s="16">
        <v>15.05</v>
      </c>
      <c r="H390" s="16">
        <f t="shared" si="44"/>
        <v>210.7</v>
      </c>
      <c r="I390" s="46"/>
      <c r="K390" s="112"/>
      <c r="L390" s="78"/>
    </row>
    <row r="391" spans="1:12" x14ac:dyDescent="0.2">
      <c r="C391" s="64" t="s">
        <v>117</v>
      </c>
      <c r="D391" s="50"/>
      <c r="E391" s="18"/>
      <c r="F391" s="15"/>
      <c r="G391" s="16"/>
      <c r="H391" s="16"/>
      <c r="I391" s="25"/>
      <c r="K391" s="76"/>
      <c r="L391" s="79"/>
    </row>
    <row r="392" spans="1:12" ht="22.5" x14ac:dyDescent="0.2">
      <c r="A392" s="50" t="s">
        <v>647</v>
      </c>
      <c r="B392" s="88" t="s">
        <v>182</v>
      </c>
      <c r="C392" s="90" t="s">
        <v>339</v>
      </c>
      <c r="D392" s="89" t="s">
        <v>149</v>
      </c>
      <c r="E392" s="95">
        <v>16.84</v>
      </c>
      <c r="F392" s="15">
        <v>14.06</v>
      </c>
      <c r="G392" s="16">
        <v>18.28</v>
      </c>
      <c r="H392" s="16">
        <f t="shared" ref="H392:H400" si="45">ROUND(G392*E392,2)</f>
        <v>307.83999999999997</v>
      </c>
      <c r="I392" s="25"/>
      <c r="K392" s="76"/>
      <c r="L392" s="79"/>
    </row>
    <row r="393" spans="1:12" ht="22.5" x14ac:dyDescent="0.2">
      <c r="A393" s="50" t="s">
        <v>648</v>
      </c>
      <c r="B393" s="88" t="s">
        <v>183</v>
      </c>
      <c r="C393" s="90" t="s">
        <v>340</v>
      </c>
      <c r="D393" s="89" t="s">
        <v>149</v>
      </c>
      <c r="E393" s="95">
        <v>19.940000000000001</v>
      </c>
      <c r="F393" s="15">
        <v>20.27</v>
      </c>
      <c r="G393" s="16">
        <v>26.35</v>
      </c>
      <c r="H393" s="16">
        <f t="shared" si="45"/>
        <v>525.41999999999996</v>
      </c>
      <c r="I393" s="25"/>
      <c r="K393" s="76"/>
      <c r="L393" s="79"/>
    </row>
    <row r="394" spans="1:12" ht="22.5" x14ac:dyDescent="0.2">
      <c r="A394" s="50" t="s">
        <v>649</v>
      </c>
      <c r="B394" s="88" t="s">
        <v>184</v>
      </c>
      <c r="C394" s="90" t="s">
        <v>341</v>
      </c>
      <c r="D394" s="89" t="s">
        <v>149</v>
      </c>
      <c r="E394" s="95">
        <v>19.190000000000001</v>
      </c>
      <c r="F394" s="15">
        <v>30.67</v>
      </c>
      <c r="G394" s="16">
        <v>39.869999999999997</v>
      </c>
      <c r="H394" s="16">
        <f t="shared" si="45"/>
        <v>765.11</v>
      </c>
      <c r="I394" s="25"/>
      <c r="K394" s="76"/>
      <c r="L394" s="79"/>
    </row>
    <row r="395" spans="1:12" ht="22.5" x14ac:dyDescent="0.2">
      <c r="A395" s="50" t="s">
        <v>650</v>
      </c>
      <c r="B395" s="88" t="s">
        <v>185</v>
      </c>
      <c r="C395" s="90" t="s">
        <v>342</v>
      </c>
      <c r="D395" s="89" t="s">
        <v>149</v>
      </c>
      <c r="E395" s="95">
        <v>22.41</v>
      </c>
      <c r="F395" s="15">
        <v>39.549999999999997</v>
      </c>
      <c r="G395" s="16">
        <v>51.42</v>
      </c>
      <c r="H395" s="16">
        <f t="shared" si="45"/>
        <v>1152.32</v>
      </c>
      <c r="I395" s="25"/>
      <c r="K395" s="76"/>
      <c r="L395" s="79"/>
    </row>
    <row r="396" spans="1:12" ht="22.5" x14ac:dyDescent="0.2">
      <c r="A396" s="50" t="s">
        <v>651</v>
      </c>
      <c r="B396" s="88" t="s">
        <v>186</v>
      </c>
      <c r="C396" s="90" t="s">
        <v>380</v>
      </c>
      <c r="D396" s="89" t="s">
        <v>145</v>
      </c>
      <c r="E396" s="95">
        <v>2</v>
      </c>
      <c r="F396" s="15">
        <v>51.3</v>
      </c>
      <c r="G396" s="16">
        <v>66.69</v>
      </c>
      <c r="H396" s="16">
        <f t="shared" si="45"/>
        <v>133.38</v>
      </c>
      <c r="I396" s="25"/>
      <c r="K396" s="76"/>
      <c r="L396" s="79"/>
    </row>
    <row r="397" spans="1:12" ht="22.5" x14ac:dyDescent="0.2">
      <c r="A397" s="50" t="s">
        <v>652</v>
      </c>
      <c r="B397" s="88" t="s">
        <v>283</v>
      </c>
      <c r="C397" s="90" t="s">
        <v>282</v>
      </c>
      <c r="D397" s="89" t="s">
        <v>145</v>
      </c>
      <c r="E397" s="95">
        <v>4</v>
      </c>
      <c r="F397" s="15">
        <v>8.5399999999999991</v>
      </c>
      <c r="G397" s="16">
        <v>11.1</v>
      </c>
      <c r="H397" s="16">
        <f t="shared" si="45"/>
        <v>44.4</v>
      </c>
      <c r="I397" s="25"/>
      <c r="K397" s="76"/>
      <c r="L397" s="79"/>
    </row>
    <row r="398" spans="1:12" ht="22.5" x14ac:dyDescent="0.2">
      <c r="A398" s="50" t="s">
        <v>653</v>
      </c>
      <c r="B398" s="88" t="s">
        <v>285</v>
      </c>
      <c r="C398" s="90" t="s">
        <v>284</v>
      </c>
      <c r="D398" s="89" t="s">
        <v>145</v>
      </c>
      <c r="E398" s="95">
        <v>4</v>
      </c>
      <c r="F398" s="15">
        <v>8.3699999999999992</v>
      </c>
      <c r="G398" s="16">
        <v>10.88</v>
      </c>
      <c r="H398" s="16">
        <f t="shared" si="45"/>
        <v>43.52</v>
      </c>
      <c r="I398" s="25"/>
      <c r="K398" s="76"/>
      <c r="L398" s="79"/>
    </row>
    <row r="399" spans="1:12" ht="22.5" x14ac:dyDescent="0.2">
      <c r="A399" s="50" t="s">
        <v>654</v>
      </c>
      <c r="B399" s="88" t="s">
        <v>187</v>
      </c>
      <c r="C399" s="90" t="s">
        <v>188</v>
      </c>
      <c r="D399" s="89" t="s">
        <v>145</v>
      </c>
      <c r="E399" s="95">
        <v>3</v>
      </c>
      <c r="F399" s="15">
        <v>259.14999999999998</v>
      </c>
      <c r="G399" s="16">
        <v>336.9</v>
      </c>
      <c r="H399" s="16">
        <f t="shared" si="45"/>
        <v>1010.7</v>
      </c>
      <c r="I399" s="25"/>
      <c r="K399" s="76"/>
      <c r="L399" s="79"/>
    </row>
    <row r="400" spans="1:12" x14ac:dyDescent="0.2">
      <c r="A400" s="50" t="s">
        <v>655</v>
      </c>
      <c r="B400" s="88" t="s">
        <v>189</v>
      </c>
      <c r="C400" s="90" t="s">
        <v>381</v>
      </c>
      <c r="D400" s="89" t="s">
        <v>145</v>
      </c>
      <c r="E400" s="95">
        <v>7</v>
      </c>
      <c r="F400" s="15">
        <v>8.44</v>
      </c>
      <c r="G400" s="16">
        <v>10.97</v>
      </c>
      <c r="H400" s="16">
        <f t="shared" si="45"/>
        <v>76.790000000000006</v>
      </c>
      <c r="I400" s="25"/>
      <c r="K400" s="76"/>
      <c r="L400" s="79"/>
    </row>
    <row r="401" spans="1:12" x14ac:dyDescent="0.2">
      <c r="C401" s="64" t="s">
        <v>118</v>
      </c>
      <c r="D401" s="50"/>
      <c r="E401" s="14"/>
      <c r="F401" s="14"/>
      <c r="G401" s="14"/>
      <c r="H401" s="14"/>
      <c r="L401" s="79"/>
    </row>
    <row r="402" spans="1:12" x14ac:dyDescent="0.2">
      <c r="A402" s="50" t="s">
        <v>656</v>
      </c>
      <c r="B402" s="50">
        <v>86901</v>
      </c>
      <c r="C402" s="110" t="s">
        <v>292</v>
      </c>
      <c r="D402" s="89" t="s">
        <v>145</v>
      </c>
      <c r="E402" s="95">
        <v>7</v>
      </c>
      <c r="F402" s="15">
        <v>107.67</v>
      </c>
      <c r="G402" s="16">
        <v>139.97</v>
      </c>
      <c r="H402" s="16">
        <f t="shared" ref="H402:H415" si="46">ROUND(G402*E402,2)</f>
        <v>979.79</v>
      </c>
      <c r="L402" s="79"/>
    </row>
    <row r="403" spans="1:12" x14ac:dyDescent="0.2">
      <c r="A403" s="50" t="s">
        <v>1022</v>
      </c>
      <c r="B403" s="88" t="s">
        <v>297</v>
      </c>
      <c r="C403" s="90" t="s">
        <v>298</v>
      </c>
      <c r="D403" s="89" t="s">
        <v>145</v>
      </c>
      <c r="E403" s="95">
        <v>7</v>
      </c>
      <c r="F403" s="15">
        <v>73.569999999999993</v>
      </c>
      <c r="G403" s="16">
        <v>95.64</v>
      </c>
      <c r="H403" s="16">
        <f t="shared" si="46"/>
        <v>669.48</v>
      </c>
      <c r="L403" s="79"/>
    </row>
    <row r="404" spans="1:12" x14ac:dyDescent="0.2">
      <c r="A404" s="50" t="s">
        <v>1023</v>
      </c>
      <c r="B404" s="88" t="s">
        <v>299</v>
      </c>
      <c r="C404" s="90" t="s">
        <v>300</v>
      </c>
      <c r="D404" s="89" t="s">
        <v>145</v>
      </c>
      <c r="E404" s="95">
        <v>5</v>
      </c>
      <c r="F404" s="15">
        <v>346.52</v>
      </c>
      <c r="G404" s="16">
        <v>450.48</v>
      </c>
      <c r="H404" s="16">
        <f t="shared" si="46"/>
        <v>2252.4</v>
      </c>
      <c r="L404" s="79"/>
    </row>
    <row r="405" spans="1:12" ht="22.5" x14ac:dyDescent="0.2">
      <c r="A405" s="50" t="s">
        <v>1024</v>
      </c>
      <c r="B405" s="88" t="s">
        <v>190</v>
      </c>
      <c r="C405" s="90" t="s">
        <v>301</v>
      </c>
      <c r="D405" s="89" t="s">
        <v>145</v>
      </c>
      <c r="E405" s="95">
        <v>2</v>
      </c>
      <c r="F405" s="15">
        <v>601.26</v>
      </c>
      <c r="G405" s="16">
        <v>781.64</v>
      </c>
      <c r="H405" s="16">
        <f t="shared" si="46"/>
        <v>1563.28</v>
      </c>
      <c r="L405" s="79"/>
    </row>
    <row r="406" spans="1:12" ht="22.5" x14ac:dyDescent="0.2">
      <c r="A406" s="50" t="s">
        <v>1025</v>
      </c>
      <c r="B406" s="88" t="s">
        <v>1011</v>
      </c>
      <c r="C406" s="90" t="s">
        <v>1010</v>
      </c>
      <c r="D406" s="89" t="s">
        <v>145</v>
      </c>
      <c r="E406" s="95">
        <v>7</v>
      </c>
      <c r="F406" s="15">
        <v>22.92</v>
      </c>
      <c r="G406" s="16">
        <v>29.8</v>
      </c>
      <c r="H406" s="16">
        <f t="shared" si="46"/>
        <v>208.6</v>
      </c>
      <c r="L406" s="79"/>
    </row>
    <row r="407" spans="1:12" x14ac:dyDescent="0.2">
      <c r="A407" s="50" t="s">
        <v>657</v>
      </c>
      <c r="B407" s="88" t="s">
        <v>196</v>
      </c>
      <c r="C407" s="90" t="s">
        <v>193</v>
      </c>
      <c r="D407" s="89" t="s">
        <v>145</v>
      </c>
      <c r="E407" s="95">
        <v>7</v>
      </c>
      <c r="F407" s="15">
        <v>33.64</v>
      </c>
      <c r="G407" s="16">
        <v>43.73</v>
      </c>
      <c r="H407" s="16">
        <f t="shared" si="46"/>
        <v>306.11</v>
      </c>
      <c r="L407" s="79"/>
    </row>
    <row r="408" spans="1:12" x14ac:dyDescent="0.2">
      <c r="A408" s="50" t="s">
        <v>1026</v>
      </c>
      <c r="B408" s="88" t="s">
        <v>385</v>
      </c>
      <c r="C408" s="90" t="s">
        <v>386</v>
      </c>
      <c r="D408" s="89" t="s">
        <v>145</v>
      </c>
      <c r="E408" s="95">
        <v>1</v>
      </c>
      <c r="F408" s="15">
        <v>63.46</v>
      </c>
      <c r="G408" s="16">
        <v>82.5</v>
      </c>
      <c r="H408" s="16">
        <f t="shared" si="46"/>
        <v>82.5</v>
      </c>
      <c r="L408" s="79"/>
    </row>
    <row r="409" spans="1:12" x14ac:dyDescent="0.2">
      <c r="A409" s="50" t="s">
        <v>1027</v>
      </c>
      <c r="B409" s="88" t="s">
        <v>387</v>
      </c>
      <c r="C409" s="90" t="s">
        <v>388</v>
      </c>
      <c r="D409" s="89" t="s">
        <v>145</v>
      </c>
      <c r="E409" s="95">
        <v>1</v>
      </c>
      <c r="F409" s="15">
        <v>30.97</v>
      </c>
      <c r="G409" s="16">
        <v>40.26</v>
      </c>
      <c r="H409" s="16">
        <f t="shared" si="46"/>
        <v>40.26</v>
      </c>
      <c r="L409" s="79"/>
    </row>
    <row r="410" spans="1:12" x14ac:dyDescent="0.2">
      <c r="A410" s="50" t="s">
        <v>658</v>
      </c>
      <c r="B410" s="88" t="s">
        <v>389</v>
      </c>
      <c r="C410" s="90" t="s">
        <v>390</v>
      </c>
      <c r="D410" s="89" t="s">
        <v>145</v>
      </c>
      <c r="E410" s="95">
        <v>10</v>
      </c>
      <c r="F410" s="15">
        <v>18.86</v>
      </c>
      <c r="G410" s="16">
        <v>24.52</v>
      </c>
      <c r="H410" s="16">
        <f t="shared" si="46"/>
        <v>245.2</v>
      </c>
      <c r="L410" s="79"/>
    </row>
    <row r="411" spans="1:12" x14ac:dyDescent="0.2">
      <c r="A411" s="50" t="s">
        <v>659</v>
      </c>
      <c r="B411" s="88" t="s">
        <v>191</v>
      </c>
      <c r="C411" s="90" t="s">
        <v>302</v>
      </c>
      <c r="D411" s="89" t="s">
        <v>145</v>
      </c>
      <c r="E411" s="95">
        <v>7</v>
      </c>
      <c r="F411" s="15">
        <v>23.57</v>
      </c>
      <c r="G411" s="16">
        <v>30.64</v>
      </c>
      <c r="H411" s="16">
        <f t="shared" si="46"/>
        <v>214.48</v>
      </c>
      <c r="L411" s="79"/>
    </row>
    <row r="412" spans="1:12" ht="22.5" x14ac:dyDescent="0.2">
      <c r="A412" s="50" t="s">
        <v>660</v>
      </c>
      <c r="B412" s="88" t="s">
        <v>192</v>
      </c>
      <c r="C412" s="90" t="s">
        <v>303</v>
      </c>
      <c r="D412" s="89" t="s">
        <v>145</v>
      </c>
      <c r="E412" s="95">
        <v>6</v>
      </c>
      <c r="F412" s="15">
        <v>50.46</v>
      </c>
      <c r="G412" s="16">
        <v>65.599999999999994</v>
      </c>
      <c r="H412" s="16">
        <f t="shared" si="46"/>
        <v>393.6</v>
      </c>
      <c r="L412" s="79"/>
    </row>
    <row r="413" spans="1:12" x14ac:dyDescent="0.2">
      <c r="A413" s="50" t="s">
        <v>661</v>
      </c>
      <c r="B413" s="88" t="s">
        <v>197</v>
      </c>
      <c r="C413" s="90" t="s">
        <v>194</v>
      </c>
      <c r="D413" s="89" t="s">
        <v>145</v>
      </c>
      <c r="E413" s="95">
        <v>4</v>
      </c>
      <c r="F413" s="15">
        <v>154.13999999999999</v>
      </c>
      <c r="G413" s="16">
        <v>200.38</v>
      </c>
      <c r="H413" s="16">
        <f t="shared" si="46"/>
        <v>801.52</v>
      </c>
      <c r="L413" s="79"/>
    </row>
    <row r="414" spans="1:12" x14ac:dyDescent="0.2">
      <c r="A414" s="50" t="s">
        <v>1028</v>
      </c>
      <c r="B414" s="88" t="s">
        <v>345</v>
      </c>
      <c r="C414" s="90" t="s">
        <v>346</v>
      </c>
      <c r="D414" s="89" t="s">
        <v>121</v>
      </c>
      <c r="E414" s="95">
        <v>5.4</v>
      </c>
      <c r="F414" s="15">
        <v>532.5</v>
      </c>
      <c r="G414" s="16">
        <v>692.25</v>
      </c>
      <c r="H414" s="16">
        <f t="shared" si="46"/>
        <v>3738.15</v>
      </c>
      <c r="L414" s="79"/>
    </row>
    <row r="415" spans="1:12" x14ac:dyDescent="0.2">
      <c r="A415" s="50" t="s">
        <v>662</v>
      </c>
      <c r="B415" s="88" t="s">
        <v>1013</v>
      </c>
      <c r="C415" s="90" t="s">
        <v>1012</v>
      </c>
      <c r="D415" s="89" t="s">
        <v>121</v>
      </c>
      <c r="E415" s="95">
        <v>5.72</v>
      </c>
      <c r="F415" s="15">
        <v>275.19</v>
      </c>
      <c r="G415" s="16">
        <v>357.75</v>
      </c>
      <c r="H415" s="16">
        <f t="shared" si="46"/>
        <v>2046.33</v>
      </c>
      <c r="L415" s="79"/>
    </row>
    <row r="416" spans="1:12" x14ac:dyDescent="0.2">
      <c r="C416" s="64" t="s">
        <v>195</v>
      </c>
      <c r="D416" s="50"/>
      <c r="E416" s="14"/>
      <c r="F416" s="14"/>
      <c r="G416" s="14"/>
      <c r="H416" s="14"/>
      <c r="L416" s="79"/>
    </row>
    <row r="417" spans="1:12" ht="22.5" x14ac:dyDescent="0.2">
      <c r="A417" s="50" t="s">
        <v>663</v>
      </c>
      <c r="B417" s="88" t="s">
        <v>198</v>
      </c>
      <c r="C417" s="90" t="s">
        <v>304</v>
      </c>
      <c r="D417" s="89" t="s">
        <v>149</v>
      </c>
      <c r="E417" s="95">
        <v>34.92</v>
      </c>
      <c r="F417" s="15">
        <v>25.59</v>
      </c>
      <c r="G417" s="16">
        <v>33.270000000000003</v>
      </c>
      <c r="H417" s="16">
        <f t="shared" ref="H417:H418" si="47">ROUND(G417*E417,2)</f>
        <v>1161.79</v>
      </c>
      <c r="L417" s="79"/>
    </row>
    <row r="418" spans="1:12" x14ac:dyDescent="0.2">
      <c r="A418" s="50" t="s">
        <v>664</v>
      </c>
      <c r="B418" s="88" t="s">
        <v>347</v>
      </c>
      <c r="C418" s="90" t="s">
        <v>348</v>
      </c>
      <c r="D418" s="89" t="s">
        <v>145</v>
      </c>
      <c r="E418" s="95">
        <v>6</v>
      </c>
      <c r="F418" s="15">
        <v>145.9</v>
      </c>
      <c r="G418" s="16">
        <v>189.67</v>
      </c>
      <c r="H418" s="16">
        <f t="shared" si="47"/>
        <v>1138.02</v>
      </c>
      <c r="L418" s="79"/>
    </row>
    <row r="419" spans="1:12" x14ac:dyDescent="0.2">
      <c r="D419" s="50"/>
      <c r="E419" s="14"/>
      <c r="F419" s="14"/>
      <c r="G419" s="14"/>
      <c r="H419" s="20">
        <f>SUM(H379:I418)</f>
        <v>27241.030000000002</v>
      </c>
      <c r="I419" s="24" t="e">
        <f>H419/H$886</f>
        <v>#DIV/0!</v>
      </c>
      <c r="L419" s="80"/>
    </row>
    <row r="420" spans="1:12" s="34" customFormat="1" x14ac:dyDescent="0.2">
      <c r="A420" s="57" t="s">
        <v>80</v>
      </c>
      <c r="B420" s="49"/>
      <c r="C420" s="63" t="s">
        <v>114</v>
      </c>
      <c r="D420" s="96"/>
      <c r="E420" s="36"/>
      <c r="F420" s="94"/>
      <c r="G420" s="94"/>
      <c r="H420" s="94"/>
      <c r="I420" s="45"/>
      <c r="K420" s="33"/>
      <c r="L420" s="78"/>
    </row>
    <row r="421" spans="1:12" s="34" customFormat="1" x14ac:dyDescent="0.2">
      <c r="A421" s="66" t="s">
        <v>665</v>
      </c>
      <c r="B421" s="88" t="s">
        <v>199</v>
      </c>
      <c r="C421" s="90" t="s">
        <v>200</v>
      </c>
      <c r="D421" s="89" t="s">
        <v>121</v>
      </c>
      <c r="E421" s="95">
        <v>220.44</v>
      </c>
      <c r="F421" s="15">
        <v>9.1999999999999993</v>
      </c>
      <c r="G421" s="16">
        <v>11.96</v>
      </c>
      <c r="H421" s="16">
        <f t="shared" ref="H421:H422" si="48">ROUND(G421*E421,2)</f>
        <v>2636.46</v>
      </c>
      <c r="I421" s="46"/>
      <c r="K421" s="33"/>
      <c r="L421" s="78"/>
    </row>
    <row r="422" spans="1:12" s="34" customFormat="1" ht="22.5" x14ac:dyDescent="0.2">
      <c r="A422" s="66" t="s">
        <v>666</v>
      </c>
      <c r="B422" s="88" t="s">
        <v>307</v>
      </c>
      <c r="C422" s="90" t="s">
        <v>306</v>
      </c>
      <c r="D422" s="89" t="s">
        <v>121</v>
      </c>
      <c r="E422" s="95">
        <v>92.9</v>
      </c>
      <c r="F422" s="15">
        <v>68</v>
      </c>
      <c r="G422" s="16">
        <v>88.4</v>
      </c>
      <c r="H422" s="16">
        <f t="shared" si="48"/>
        <v>8212.36</v>
      </c>
      <c r="I422" s="46"/>
      <c r="K422" s="33"/>
      <c r="L422" s="78"/>
    </row>
    <row r="423" spans="1:12" x14ac:dyDescent="0.2">
      <c r="D423" s="50"/>
      <c r="E423" s="14"/>
      <c r="F423" s="14"/>
      <c r="G423" s="14"/>
      <c r="H423" s="20">
        <f>SUM(H421:H422)</f>
        <v>10848.82</v>
      </c>
      <c r="I423" s="24" t="e">
        <f>H423/H$1010</f>
        <v>#DIV/0!</v>
      </c>
      <c r="L423" s="83"/>
    </row>
    <row r="424" spans="1:12" s="34" customFormat="1" x14ac:dyDescent="0.2">
      <c r="A424" s="57" t="s">
        <v>81</v>
      </c>
      <c r="B424" s="49"/>
      <c r="C424" s="63" t="s">
        <v>15</v>
      </c>
      <c r="D424" s="96"/>
      <c r="E424" s="36"/>
      <c r="F424" s="94"/>
      <c r="G424" s="94"/>
      <c r="H424" s="94"/>
      <c r="I424" s="45"/>
      <c r="K424" s="33"/>
      <c r="L424" s="78"/>
    </row>
    <row r="425" spans="1:12" s="34" customFormat="1" ht="22.5" x14ac:dyDescent="0.2">
      <c r="A425" s="66" t="s">
        <v>667</v>
      </c>
      <c r="B425" s="88" t="s">
        <v>393</v>
      </c>
      <c r="C425" s="90" t="s">
        <v>394</v>
      </c>
      <c r="D425" s="89" t="s">
        <v>121</v>
      </c>
      <c r="E425" s="95">
        <v>284.8</v>
      </c>
      <c r="F425" s="15">
        <v>110</v>
      </c>
      <c r="G425" s="16">
        <v>143</v>
      </c>
      <c r="H425" s="16">
        <f t="shared" ref="H425" si="49">ROUND(G425*E425,2)</f>
        <v>40726.400000000001</v>
      </c>
      <c r="I425" s="46"/>
      <c r="K425" s="33"/>
      <c r="L425" s="78"/>
    </row>
    <row r="426" spans="1:12" x14ac:dyDescent="0.2">
      <c r="D426" s="50"/>
      <c r="E426" s="14"/>
      <c r="F426" s="14"/>
      <c r="G426" s="14"/>
      <c r="H426" s="20">
        <f>SUM(H425)</f>
        <v>40726.400000000001</v>
      </c>
      <c r="I426" s="24" t="e">
        <f>H426/H$1010</f>
        <v>#DIV/0!</v>
      </c>
      <c r="L426" s="83"/>
    </row>
    <row r="427" spans="1:12" s="34" customFormat="1" x14ac:dyDescent="0.2">
      <c r="A427" s="57" t="s">
        <v>82</v>
      </c>
      <c r="B427" s="49"/>
      <c r="C427" s="63" t="s">
        <v>119</v>
      </c>
      <c r="D427" s="96"/>
      <c r="E427" s="36"/>
      <c r="F427" s="94"/>
      <c r="G427" s="94"/>
      <c r="H427" s="94"/>
      <c r="I427" s="45"/>
      <c r="K427" s="33"/>
      <c r="L427" s="78"/>
    </row>
    <row r="428" spans="1:12" s="34" customFormat="1" ht="22.5" x14ac:dyDescent="0.2">
      <c r="A428" s="66" t="s">
        <v>668</v>
      </c>
      <c r="B428" s="88" t="s">
        <v>201</v>
      </c>
      <c r="C428" s="90" t="s">
        <v>308</v>
      </c>
      <c r="D428" s="89" t="s">
        <v>122</v>
      </c>
      <c r="E428" s="95">
        <v>26.52</v>
      </c>
      <c r="F428" s="15">
        <v>271.11</v>
      </c>
      <c r="G428" s="16">
        <v>352.44</v>
      </c>
      <c r="H428" s="16">
        <f t="shared" ref="H428:H432" si="50">ROUND(G428*E428,2)</f>
        <v>9346.7099999999991</v>
      </c>
      <c r="I428" s="46"/>
      <c r="K428" s="33"/>
      <c r="L428" s="78"/>
    </row>
    <row r="429" spans="1:12" s="34" customFormat="1" ht="21" customHeight="1" x14ac:dyDescent="0.2">
      <c r="A429" s="66" t="s">
        <v>669</v>
      </c>
      <c r="B429" s="88" t="s">
        <v>202</v>
      </c>
      <c r="C429" s="90" t="s">
        <v>309</v>
      </c>
      <c r="D429" s="89" t="s">
        <v>122</v>
      </c>
      <c r="E429" s="95">
        <v>11.37</v>
      </c>
      <c r="F429" s="15">
        <v>497.82</v>
      </c>
      <c r="G429" s="16">
        <v>647.16999999999996</v>
      </c>
      <c r="H429" s="16">
        <f t="shared" si="50"/>
        <v>7358.32</v>
      </c>
      <c r="I429" s="46"/>
      <c r="K429" s="33"/>
      <c r="L429" s="78"/>
    </row>
    <row r="430" spans="1:12" s="34" customFormat="1" ht="21" customHeight="1" x14ac:dyDescent="0.2">
      <c r="A430" s="66" t="s">
        <v>670</v>
      </c>
      <c r="B430" s="88" t="s">
        <v>1017</v>
      </c>
      <c r="C430" s="90" t="s">
        <v>1016</v>
      </c>
      <c r="D430" s="89" t="s">
        <v>121</v>
      </c>
      <c r="E430" s="95">
        <v>378.84</v>
      </c>
      <c r="F430" s="15">
        <v>53.94</v>
      </c>
      <c r="G430" s="16">
        <v>70.12</v>
      </c>
      <c r="H430" s="16">
        <f t="shared" si="50"/>
        <v>26564.26</v>
      </c>
      <c r="I430" s="46"/>
      <c r="K430" s="33"/>
      <c r="L430" s="78"/>
    </row>
    <row r="431" spans="1:12" s="34" customFormat="1" ht="21" customHeight="1" x14ac:dyDescent="0.2">
      <c r="A431" s="66" t="s">
        <v>671</v>
      </c>
      <c r="B431" s="88" t="s">
        <v>1019</v>
      </c>
      <c r="C431" s="90" t="s">
        <v>1018</v>
      </c>
      <c r="D431" s="89" t="s">
        <v>149</v>
      </c>
      <c r="E431" s="95">
        <v>80.67</v>
      </c>
      <c r="F431" s="15">
        <v>9.7899999999999991</v>
      </c>
      <c r="G431" s="16">
        <v>12.73</v>
      </c>
      <c r="H431" s="16">
        <f t="shared" si="50"/>
        <v>1026.93</v>
      </c>
      <c r="I431" s="46"/>
      <c r="K431" s="33"/>
      <c r="L431" s="78"/>
    </row>
    <row r="432" spans="1:12" s="34" customFormat="1" x14ac:dyDescent="0.2">
      <c r="A432" s="66" t="s">
        <v>672</v>
      </c>
      <c r="B432" s="88" t="s">
        <v>204</v>
      </c>
      <c r="C432" s="90" t="s">
        <v>203</v>
      </c>
      <c r="D432" s="89" t="s">
        <v>149</v>
      </c>
      <c r="E432" s="95">
        <v>36.64</v>
      </c>
      <c r="F432" s="15">
        <v>35.07</v>
      </c>
      <c r="G432" s="16">
        <v>45.59</v>
      </c>
      <c r="H432" s="16">
        <f t="shared" si="50"/>
        <v>1670.42</v>
      </c>
      <c r="I432" s="46"/>
      <c r="K432" s="33"/>
      <c r="L432" s="78"/>
    </row>
    <row r="433" spans="1:12" x14ac:dyDescent="0.2">
      <c r="D433" s="50"/>
      <c r="E433" s="14"/>
      <c r="F433" s="14"/>
      <c r="G433" s="14"/>
      <c r="H433" s="20">
        <f>SUM(H428:H432)</f>
        <v>45966.639999999992</v>
      </c>
      <c r="I433" s="24" t="e">
        <f>H433/H$1010</f>
        <v>#DIV/0!</v>
      </c>
      <c r="L433" s="80"/>
    </row>
    <row r="434" spans="1:12" s="34" customFormat="1" x14ac:dyDescent="0.2">
      <c r="A434" s="57" t="s">
        <v>83</v>
      </c>
      <c r="B434" s="49"/>
      <c r="C434" s="63" t="s">
        <v>13</v>
      </c>
      <c r="D434" s="96"/>
      <c r="E434" s="36"/>
      <c r="F434" s="94"/>
      <c r="G434" s="94"/>
      <c r="H434" s="94"/>
      <c r="I434" s="45"/>
      <c r="K434" s="33"/>
      <c r="L434" s="78"/>
    </row>
    <row r="435" spans="1:12" s="34" customFormat="1" ht="22.5" x14ac:dyDescent="0.2">
      <c r="A435" s="66" t="s">
        <v>673</v>
      </c>
      <c r="B435" s="88" t="s">
        <v>205</v>
      </c>
      <c r="C435" s="90" t="s">
        <v>314</v>
      </c>
      <c r="D435" s="89" t="s">
        <v>121</v>
      </c>
      <c r="E435" s="95">
        <v>1097.1600000000001</v>
      </c>
      <c r="F435" s="15">
        <v>4.9800000000000004</v>
      </c>
      <c r="G435" s="16">
        <v>6.47</v>
      </c>
      <c r="H435" s="16">
        <f t="shared" ref="H435:H440" si="51">ROUND(G435*E435,2)</f>
        <v>7098.63</v>
      </c>
      <c r="I435" s="46"/>
      <c r="K435" s="33"/>
      <c r="L435" s="78"/>
    </row>
    <row r="436" spans="1:12" s="34" customFormat="1" ht="33.75" x14ac:dyDescent="0.2">
      <c r="A436" s="66" t="s">
        <v>674</v>
      </c>
      <c r="B436" s="88" t="s">
        <v>206</v>
      </c>
      <c r="C436" s="90" t="s">
        <v>315</v>
      </c>
      <c r="D436" s="89" t="s">
        <v>121</v>
      </c>
      <c r="E436" s="95">
        <v>960.96</v>
      </c>
      <c r="F436" s="15">
        <v>27.81</v>
      </c>
      <c r="G436" s="16">
        <v>36.15</v>
      </c>
      <c r="H436" s="16">
        <f t="shared" si="51"/>
        <v>34738.699999999997</v>
      </c>
      <c r="I436" s="46"/>
      <c r="K436" s="33"/>
      <c r="L436" s="78"/>
    </row>
    <row r="437" spans="1:12" s="34" customFormat="1" ht="33.75" x14ac:dyDescent="0.2">
      <c r="A437" s="66" t="s">
        <v>675</v>
      </c>
      <c r="B437" s="88" t="s">
        <v>207</v>
      </c>
      <c r="C437" s="90" t="s">
        <v>316</v>
      </c>
      <c r="D437" s="89" t="s">
        <v>121</v>
      </c>
      <c r="E437" s="95">
        <v>136.19999999999999</v>
      </c>
      <c r="F437" s="15">
        <v>26.83</v>
      </c>
      <c r="G437" s="16">
        <v>34.880000000000003</v>
      </c>
      <c r="H437" s="16">
        <f t="shared" si="51"/>
        <v>4750.66</v>
      </c>
      <c r="I437" s="46"/>
      <c r="K437" s="33"/>
      <c r="L437" s="78"/>
    </row>
    <row r="438" spans="1:12" s="34" customFormat="1" ht="22.5" x14ac:dyDescent="0.2">
      <c r="A438" s="66" t="s">
        <v>676</v>
      </c>
      <c r="B438" s="88" t="s">
        <v>208</v>
      </c>
      <c r="C438" s="90" t="s">
        <v>317</v>
      </c>
      <c r="D438" s="89" t="s">
        <v>121</v>
      </c>
      <c r="E438" s="95">
        <v>136.19999999999999</v>
      </c>
      <c r="F438" s="15">
        <v>50.53</v>
      </c>
      <c r="G438" s="16">
        <v>65.69</v>
      </c>
      <c r="H438" s="16">
        <f t="shared" si="51"/>
        <v>8946.98</v>
      </c>
      <c r="I438" s="46"/>
      <c r="K438" s="33"/>
      <c r="L438" s="78"/>
    </row>
    <row r="439" spans="1:12" s="34" customFormat="1" x14ac:dyDescent="0.2">
      <c r="A439" s="66" t="s">
        <v>677</v>
      </c>
      <c r="B439" s="88" t="s">
        <v>395</v>
      </c>
      <c r="C439" s="90" t="s">
        <v>396</v>
      </c>
      <c r="D439" s="89" t="s">
        <v>121</v>
      </c>
      <c r="E439" s="95">
        <v>72.180000000000007</v>
      </c>
      <c r="F439" s="15">
        <v>73.2</v>
      </c>
      <c r="G439" s="16">
        <v>95.16</v>
      </c>
      <c r="H439" s="16">
        <f t="shared" si="51"/>
        <v>6868.65</v>
      </c>
      <c r="I439" s="46"/>
      <c r="K439" s="33"/>
      <c r="L439" s="78"/>
    </row>
    <row r="440" spans="1:12" s="34" customFormat="1" x14ac:dyDescent="0.2">
      <c r="A440" s="66" t="s">
        <v>678</v>
      </c>
      <c r="B440" s="88" t="s">
        <v>210</v>
      </c>
      <c r="C440" s="90" t="s">
        <v>209</v>
      </c>
      <c r="D440" s="89" t="s">
        <v>149</v>
      </c>
      <c r="E440" s="95">
        <v>60.8</v>
      </c>
      <c r="F440" s="15">
        <v>68.64</v>
      </c>
      <c r="G440" s="16">
        <v>89.23</v>
      </c>
      <c r="H440" s="16">
        <f t="shared" si="51"/>
        <v>5425.18</v>
      </c>
      <c r="I440" s="46"/>
      <c r="K440" s="33"/>
      <c r="L440" s="78"/>
    </row>
    <row r="441" spans="1:12" x14ac:dyDescent="0.2">
      <c r="D441" s="50"/>
      <c r="E441" s="14"/>
      <c r="F441" s="14"/>
      <c r="G441" s="14"/>
      <c r="H441" s="20">
        <f>SUM(H435:H440)</f>
        <v>67828.799999999988</v>
      </c>
      <c r="I441" s="24" t="e">
        <f>H441/H$1010</f>
        <v>#DIV/0!</v>
      </c>
      <c r="L441" s="80"/>
    </row>
    <row r="442" spans="1:12" s="34" customFormat="1" x14ac:dyDescent="0.2">
      <c r="A442" s="57" t="s">
        <v>84</v>
      </c>
      <c r="B442" s="49"/>
      <c r="C442" s="63" t="s">
        <v>14</v>
      </c>
      <c r="D442" s="96"/>
      <c r="E442" s="36"/>
      <c r="F442" s="94"/>
      <c r="G442" s="94"/>
      <c r="H442" s="94"/>
      <c r="I442" s="45"/>
      <c r="K442" s="33"/>
      <c r="L442" s="78"/>
    </row>
    <row r="443" spans="1:12" s="34" customFormat="1" x14ac:dyDescent="0.2">
      <c r="A443" s="66" t="s">
        <v>679</v>
      </c>
      <c r="B443" s="88" t="s">
        <v>211</v>
      </c>
      <c r="C443" s="90" t="s">
        <v>318</v>
      </c>
      <c r="D443" s="89" t="s">
        <v>121</v>
      </c>
      <c r="E443" s="95">
        <v>888.78</v>
      </c>
      <c r="F443" s="15">
        <v>1.94</v>
      </c>
      <c r="G443" s="16">
        <v>2.52</v>
      </c>
      <c r="H443" s="16">
        <f t="shared" ref="H443:H450" si="52">ROUND(G443*E443,2)</f>
        <v>2239.73</v>
      </c>
      <c r="I443" s="46"/>
      <c r="K443" s="33"/>
      <c r="L443" s="78"/>
    </row>
    <row r="444" spans="1:12" s="34" customFormat="1" x14ac:dyDescent="0.2">
      <c r="A444" s="66" t="s">
        <v>680</v>
      </c>
      <c r="B444" s="88" t="s">
        <v>212</v>
      </c>
      <c r="C444" s="90" t="s">
        <v>319</v>
      </c>
      <c r="D444" s="89" t="s">
        <v>121</v>
      </c>
      <c r="E444" s="95">
        <v>422.72</v>
      </c>
      <c r="F444" s="15">
        <v>10.38</v>
      </c>
      <c r="G444" s="16">
        <v>13.49</v>
      </c>
      <c r="H444" s="16">
        <f t="shared" si="52"/>
        <v>5702.49</v>
      </c>
      <c r="I444" s="46"/>
      <c r="K444" s="33"/>
      <c r="L444" s="78"/>
    </row>
    <row r="445" spans="1:12" s="34" customFormat="1" x14ac:dyDescent="0.2">
      <c r="A445" s="66" t="s">
        <v>681</v>
      </c>
      <c r="B445" s="88" t="s">
        <v>213</v>
      </c>
      <c r="C445" s="90" t="s">
        <v>320</v>
      </c>
      <c r="D445" s="89" t="s">
        <v>121</v>
      </c>
      <c r="E445" s="95">
        <v>111.66</v>
      </c>
      <c r="F445" s="15">
        <v>19.52</v>
      </c>
      <c r="G445" s="16">
        <v>25.38</v>
      </c>
      <c r="H445" s="16">
        <f t="shared" si="52"/>
        <v>2833.93</v>
      </c>
      <c r="I445" s="46"/>
      <c r="K445" s="33"/>
      <c r="L445" s="78"/>
    </row>
    <row r="446" spans="1:12" s="34" customFormat="1" x14ac:dyDescent="0.2">
      <c r="A446" s="66" t="s">
        <v>682</v>
      </c>
      <c r="B446" s="88" t="s">
        <v>214</v>
      </c>
      <c r="C446" s="90" t="s">
        <v>321</v>
      </c>
      <c r="D446" s="89" t="s">
        <v>121</v>
      </c>
      <c r="E446" s="95">
        <v>354.4</v>
      </c>
      <c r="F446" s="15">
        <v>18.440000000000001</v>
      </c>
      <c r="G446" s="16">
        <v>23.97</v>
      </c>
      <c r="H446" s="16">
        <f t="shared" si="52"/>
        <v>8494.9699999999993</v>
      </c>
      <c r="I446" s="46"/>
      <c r="K446" s="33"/>
      <c r="L446" s="78"/>
    </row>
    <row r="447" spans="1:12" s="34" customFormat="1" x14ac:dyDescent="0.2">
      <c r="A447" s="66" t="s">
        <v>683</v>
      </c>
      <c r="B447" s="88" t="s">
        <v>215</v>
      </c>
      <c r="C447" s="90" t="s">
        <v>349</v>
      </c>
      <c r="D447" s="89" t="s">
        <v>121</v>
      </c>
      <c r="E447" s="95">
        <v>777.12</v>
      </c>
      <c r="F447" s="15">
        <v>10.029999999999999</v>
      </c>
      <c r="G447" s="16">
        <v>13.04</v>
      </c>
      <c r="H447" s="16">
        <f t="shared" si="52"/>
        <v>10133.64</v>
      </c>
      <c r="I447" s="46"/>
      <c r="K447" s="33"/>
      <c r="L447" s="78"/>
    </row>
    <row r="448" spans="1:12" s="34" customFormat="1" x14ac:dyDescent="0.2">
      <c r="A448" s="66" t="s">
        <v>684</v>
      </c>
      <c r="B448" s="88" t="s">
        <v>216</v>
      </c>
      <c r="C448" s="90" t="s">
        <v>350</v>
      </c>
      <c r="D448" s="89" t="s">
        <v>121</v>
      </c>
      <c r="E448" s="95">
        <v>111.66</v>
      </c>
      <c r="F448" s="15">
        <v>11.46</v>
      </c>
      <c r="G448" s="16">
        <v>14.9</v>
      </c>
      <c r="H448" s="16">
        <f t="shared" si="52"/>
        <v>1663.73</v>
      </c>
      <c r="I448" s="46"/>
      <c r="K448" s="33"/>
      <c r="L448" s="78"/>
    </row>
    <row r="449" spans="1:12" s="34" customFormat="1" x14ac:dyDescent="0.2">
      <c r="A449" s="66" t="s">
        <v>685</v>
      </c>
      <c r="B449" s="88" t="s">
        <v>322</v>
      </c>
      <c r="C449" s="90" t="s">
        <v>323</v>
      </c>
      <c r="D449" s="89" t="s">
        <v>121</v>
      </c>
      <c r="E449" s="95">
        <v>36.299999999999997</v>
      </c>
      <c r="F449" s="15">
        <v>23.23</v>
      </c>
      <c r="G449" s="16">
        <v>30.2</v>
      </c>
      <c r="H449" s="16">
        <f t="shared" si="52"/>
        <v>1096.26</v>
      </c>
      <c r="I449" s="46"/>
      <c r="K449" s="33"/>
      <c r="L449" s="78"/>
    </row>
    <row r="450" spans="1:12" s="34" customFormat="1" x14ac:dyDescent="0.2">
      <c r="A450" s="66" t="s">
        <v>686</v>
      </c>
      <c r="B450" s="88" t="s">
        <v>397</v>
      </c>
      <c r="C450" s="90" t="s">
        <v>398</v>
      </c>
      <c r="D450" s="89" t="s">
        <v>121</v>
      </c>
      <c r="E450" s="95">
        <v>36.479999999999997</v>
      </c>
      <c r="F450" s="15">
        <v>19.36</v>
      </c>
      <c r="G450" s="16">
        <v>25.17</v>
      </c>
      <c r="H450" s="16">
        <f t="shared" si="52"/>
        <v>918.2</v>
      </c>
      <c r="I450" s="46"/>
      <c r="K450" s="33"/>
      <c r="L450" s="78"/>
    </row>
    <row r="451" spans="1:12" x14ac:dyDescent="0.2">
      <c r="A451" s="59"/>
      <c r="B451" s="37"/>
      <c r="C451" s="65"/>
      <c r="D451" s="37"/>
      <c r="E451" s="97"/>
      <c r="F451" s="97"/>
      <c r="G451" s="97"/>
      <c r="H451" s="98">
        <f>SUM(H443:H450)</f>
        <v>33082.949999999997</v>
      </c>
      <c r="I451" s="24" t="e">
        <f>H451/H$1010</f>
        <v>#DIV/0!</v>
      </c>
      <c r="L451" s="80"/>
    </row>
    <row r="452" spans="1:12" x14ac:dyDescent="0.2">
      <c r="A452" s="120" t="s">
        <v>687</v>
      </c>
      <c r="B452" s="37"/>
      <c r="C452" s="65"/>
      <c r="D452" s="37"/>
      <c r="E452" s="97"/>
      <c r="F452" s="97"/>
      <c r="G452" s="97"/>
      <c r="H452" s="98">
        <f>H297+H302+H311+H321+H327+H340+H348+H376+H419+H423+H426+H433+H441+H451</f>
        <v>588901.53</v>
      </c>
      <c r="I452" s="24" t="e">
        <f>H452/H$1010</f>
        <v>#DIV/0!</v>
      </c>
      <c r="L452" s="80"/>
    </row>
    <row r="453" spans="1:12" s="34" customFormat="1" x14ac:dyDescent="0.2">
      <c r="A453" s="113">
        <v>5</v>
      </c>
      <c r="B453" s="114"/>
      <c r="C453" s="115" t="s">
        <v>399</v>
      </c>
      <c r="D453" s="116"/>
      <c r="E453" s="117"/>
      <c r="F453" s="118"/>
      <c r="G453" s="118"/>
      <c r="H453" s="118"/>
      <c r="I453" s="45"/>
      <c r="K453" s="33"/>
    </row>
    <row r="454" spans="1:12" s="34" customFormat="1" x14ac:dyDescent="0.2">
      <c r="A454" s="57" t="s">
        <v>85</v>
      </c>
      <c r="B454" s="93"/>
      <c r="C454" s="63" t="s">
        <v>30</v>
      </c>
      <c r="D454" s="35"/>
      <c r="E454" s="36"/>
      <c r="F454" s="94"/>
      <c r="G454" s="94"/>
      <c r="H454" s="94"/>
      <c r="I454" s="45"/>
      <c r="K454" s="33"/>
    </row>
    <row r="455" spans="1:12" s="34" customFormat="1" ht="22.5" x14ac:dyDescent="0.2">
      <c r="A455" s="66" t="s">
        <v>688</v>
      </c>
      <c r="B455" s="88" t="s">
        <v>326</v>
      </c>
      <c r="C455" s="90" t="s">
        <v>325</v>
      </c>
      <c r="D455" s="8" t="s">
        <v>21</v>
      </c>
      <c r="E455" s="104">
        <v>230.21</v>
      </c>
      <c r="F455" s="105">
        <v>4.54</v>
      </c>
      <c r="G455" s="106">
        <v>5.9</v>
      </c>
      <c r="H455" s="106">
        <f t="shared" ref="H455" si="53">ROUND(G455*E455,2)</f>
        <v>1358.24</v>
      </c>
      <c r="I455" s="41"/>
      <c r="K455" s="91"/>
    </row>
    <row r="456" spans="1:12" x14ac:dyDescent="0.2">
      <c r="A456" s="59"/>
      <c r="B456" s="52"/>
      <c r="C456" s="65"/>
      <c r="D456" s="59"/>
      <c r="E456" s="38"/>
      <c r="F456" s="19"/>
      <c r="G456" s="19"/>
      <c r="H456" s="20">
        <f>SUM(H455)</f>
        <v>1358.24</v>
      </c>
      <c r="I456" s="24" t="e">
        <f>H456/H$1010</f>
        <v>#DIV/0!</v>
      </c>
      <c r="K456" s="77"/>
      <c r="L456" s="80"/>
    </row>
    <row r="457" spans="1:12" s="34" customFormat="1" x14ac:dyDescent="0.2">
      <c r="A457" s="57" t="s">
        <v>86</v>
      </c>
      <c r="B457" s="49"/>
      <c r="C457" s="63" t="s">
        <v>6</v>
      </c>
      <c r="D457" s="96"/>
      <c r="E457" s="36"/>
      <c r="F457" s="94"/>
      <c r="G457" s="94"/>
      <c r="H457" s="94"/>
      <c r="I457" s="45"/>
      <c r="K457" s="33"/>
      <c r="L457" s="78"/>
    </row>
    <row r="458" spans="1:12" s="34" customFormat="1" x14ac:dyDescent="0.2">
      <c r="A458" s="66" t="s">
        <v>689</v>
      </c>
      <c r="B458" s="88" t="s">
        <v>327</v>
      </c>
      <c r="C458" s="7" t="s">
        <v>328</v>
      </c>
      <c r="D458" s="89" t="s">
        <v>122</v>
      </c>
      <c r="E458" s="95">
        <v>57.11</v>
      </c>
      <c r="F458" s="15">
        <v>37.9</v>
      </c>
      <c r="G458" s="16">
        <v>49.27</v>
      </c>
      <c r="H458" s="16">
        <f t="shared" ref="H458:H460" si="54">ROUND(G458*E458,2)</f>
        <v>2813.81</v>
      </c>
      <c r="I458" s="46"/>
      <c r="K458" s="33"/>
      <c r="L458" s="78"/>
    </row>
    <row r="459" spans="1:12" s="34" customFormat="1" x14ac:dyDescent="0.2">
      <c r="A459" s="66" t="s">
        <v>690</v>
      </c>
      <c r="B459" s="88" t="s">
        <v>123</v>
      </c>
      <c r="C459" s="90" t="s">
        <v>124</v>
      </c>
      <c r="D459" s="89" t="s">
        <v>122</v>
      </c>
      <c r="E459" s="95">
        <v>32.33</v>
      </c>
      <c r="F459" s="15">
        <v>70.569999999999993</v>
      </c>
      <c r="G459" s="16">
        <v>91.74</v>
      </c>
      <c r="H459" s="16">
        <f t="shared" si="54"/>
        <v>2965.95</v>
      </c>
      <c r="I459" s="46"/>
      <c r="K459" s="33"/>
      <c r="L459" s="78"/>
    </row>
    <row r="460" spans="1:12" s="34" customFormat="1" x14ac:dyDescent="0.2">
      <c r="A460" s="66" t="s">
        <v>691</v>
      </c>
      <c r="B460" s="88" t="s">
        <v>125</v>
      </c>
      <c r="C460" s="90" t="s">
        <v>329</v>
      </c>
      <c r="D460" s="89" t="s">
        <v>122</v>
      </c>
      <c r="E460" s="95">
        <v>38.700000000000003</v>
      </c>
      <c r="F460" s="15">
        <v>34.340000000000003</v>
      </c>
      <c r="G460" s="16">
        <v>44.64</v>
      </c>
      <c r="H460" s="16">
        <f t="shared" si="54"/>
        <v>1727.57</v>
      </c>
      <c r="I460" s="46"/>
      <c r="K460" s="33"/>
      <c r="L460" s="78"/>
    </row>
    <row r="461" spans="1:12" x14ac:dyDescent="0.2">
      <c r="A461" s="59"/>
      <c r="B461" s="52"/>
      <c r="C461" s="65"/>
      <c r="D461" s="59"/>
      <c r="E461" s="38"/>
      <c r="F461" s="19"/>
      <c r="G461" s="19"/>
      <c r="H461" s="20">
        <f>SUM(H458:H460)</f>
        <v>7507.33</v>
      </c>
      <c r="I461" s="24" t="e">
        <f>H461/H$1010</f>
        <v>#DIV/0!</v>
      </c>
      <c r="K461" s="77"/>
      <c r="L461" s="80"/>
    </row>
    <row r="462" spans="1:12" s="34" customFormat="1" x14ac:dyDescent="0.2">
      <c r="A462" s="57" t="s">
        <v>87</v>
      </c>
      <c r="B462" s="49"/>
      <c r="C462" s="63" t="s">
        <v>126</v>
      </c>
      <c r="D462" s="96"/>
      <c r="E462" s="36"/>
      <c r="F462" s="94"/>
      <c r="G462" s="94"/>
      <c r="H462" s="94"/>
      <c r="I462" s="45"/>
      <c r="K462" s="33"/>
      <c r="L462" s="78"/>
    </row>
    <row r="463" spans="1:12" s="34" customFormat="1" ht="22.5" x14ac:dyDescent="0.2">
      <c r="A463" s="66" t="s">
        <v>692</v>
      </c>
      <c r="B463" s="88" t="s">
        <v>127</v>
      </c>
      <c r="C463" s="90" t="s">
        <v>330</v>
      </c>
      <c r="D463" s="89" t="s">
        <v>121</v>
      </c>
      <c r="E463" s="95">
        <v>125.56</v>
      </c>
      <c r="F463" s="15">
        <v>46.91</v>
      </c>
      <c r="G463" s="16">
        <v>60.98</v>
      </c>
      <c r="H463" s="16">
        <f t="shared" ref="H463:H469" si="55">ROUND(G463*E463,2)</f>
        <v>7656.65</v>
      </c>
      <c r="I463" s="46"/>
      <c r="K463" s="33"/>
      <c r="L463" s="78"/>
    </row>
    <row r="464" spans="1:12" s="34" customFormat="1" ht="22.5" x14ac:dyDescent="0.2">
      <c r="A464" s="66" t="s">
        <v>693</v>
      </c>
      <c r="B464" s="88" t="s">
        <v>136</v>
      </c>
      <c r="C464" s="90" t="s">
        <v>223</v>
      </c>
      <c r="D464" s="89" t="s">
        <v>121</v>
      </c>
      <c r="E464" s="95">
        <v>22.4</v>
      </c>
      <c r="F464" s="15">
        <v>103.99</v>
      </c>
      <c r="G464" s="16">
        <v>135.19</v>
      </c>
      <c r="H464" s="16">
        <f t="shared" si="55"/>
        <v>3028.26</v>
      </c>
      <c r="I464" s="46"/>
      <c r="K464" s="33"/>
      <c r="L464" s="78"/>
    </row>
    <row r="465" spans="1:12" s="34" customFormat="1" x14ac:dyDescent="0.2">
      <c r="A465" s="66" t="s">
        <v>694</v>
      </c>
      <c r="B465" s="88" t="s">
        <v>128</v>
      </c>
      <c r="C465" s="90" t="s">
        <v>219</v>
      </c>
      <c r="D465" s="89" t="s">
        <v>129</v>
      </c>
      <c r="E465" s="95">
        <v>190.7</v>
      </c>
      <c r="F465" s="15">
        <v>11.97</v>
      </c>
      <c r="G465" s="16">
        <v>15.56</v>
      </c>
      <c r="H465" s="16">
        <f t="shared" si="55"/>
        <v>2967.29</v>
      </c>
      <c r="I465" s="46"/>
      <c r="K465" s="33"/>
      <c r="L465" s="78"/>
    </row>
    <row r="466" spans="1:12" s="34" customFormat="1" ht="21.75" customHeight="1" x14ac:dyDescent="0.2">
      <c r="A466" s="66" t="s">
        <v>695</v>
      </c>
      <c r="B466" s="88" t="s">
        <v>131</v>
      </c>
      <c r="C466" s="90" t="s">
        <v>221</v>
      </c>
      <c r="D466" s="89" t="s">
        <v>129</v>
      </c>
      <c r="E466" s="95">
        <v>655.78</v>
      </c>
      <c r="F466" s="15">
        <v>7.9</v>
      </c>
      <c r="G466" s="16">
        <v>10.27</v>
      </c>
      <c r="H466" s="16">
        <f t="shared" si="55"/>
        <v>6734.86</v>
      </c>
      <c r="I466" s="46"/>
      <c r="K466" s="33"/>
      <c r="L466" s="78"/>
    </row>
    <row r="467" spans="1:12" s="34" customFormat="1" ht="21.75" customHeight="1" x14ac:dyDescent="0.2">
      <c r="A467" s="66" t="s">
        <v>696</v>
      </c>
      <c r="B467" s="88" t="s">
        <v>131</v>
      </c>
      <c r="C467" s="90" t="s">
        <v>222</v>
      </c>
      <c r="D467" s="89" t="s">
        <v>129</v>
      </c>
      <c r="E467" s="95">
        <v>580.54</v>
      </c>
      <c r="F467" s="15">
        <v>6.98</v>
      </c>
      <c r="G467" s="16">
        <v>9.07</v>
      </c>
      <c r="H467" s="16">
        <f t="shared" si="55"/>
        <v>5265.5</v>
      </c>
      <c r="I467" s="46"/>
      <c r="K467" s="33"/>
      <c r="L467" s="78"/>
    </row>
    <row r="468" spans="1:12" s="34" customFormat="1" ht="22.5" x14ac:dyDescent="0.2">
      <c r="A468" s="66" t="s">
        <v>697</v>
      </c>
      <c r="B468" s="88" t="s">
        <v>132</v>
      </c>
      <c r="C468" s="90" t="s">
        <v>331</v>
      </c>
      <c r="D468" s="89" t="s">
        <v>122</v>
      </c>
      <c r="E468" s="95">
        <v>18.41</v>
      </c>
      <c r="F468" s="15">
        <v>345.84</v>
      </c>
      <c r="G468" s="16">
        <v>449.59</v>
      </c>
      <c r="H468" s="16">
        <f t="shared" si="55"/>
        <v>8276.9500000000007</v>
      </c>
      <c r="I468" s="46"/>
      <c r="K468" s="33"/>
      <c r="L468" s="78"/>
    </row>
    <row r="469" spans="1:12" s="34" customFormat="1" ht="18" customHeight="1" x14ac:dyDescent="0.2">
      <c r="A469" s="66" t="s">
        <v>698</v>
      </c>
      <c r="B469" s="88" t="s">
        <v>134</v>
      </c>
      <c r="C469" s="90" t="s">
        <v>332</v>
      </c>
      <c r="D469" s="89" t="s">
        <v>122</v>
      </c>
      <c r="E469" s="95">
        <v>18.41</v>
      </c>
      <c r="F469" s="15">
        <v>155.15</v>
      </c>
      <c r="G469" s="16">
        <v>201.7</v>
      </c>
      <c r="H469" s="16">
        <f t="shared" si="55"/>
        <v>3713.3</v>
      </c>
      <c r="I469" s="46"/>
      <c r="K469" s="33"/>
      <c r="L469" s="78"/>
    </row>
    <row r="470" spans="1:12" x14ac:dyDescent="0.2">
      <c r="A470" s="59"/>
      <c r="B470" s="52"/>
      <c r="C470" s="65"/>
      <c r="D470" s="59"/>
      <c r="E470" s="38"/>
      <c r="F470" s="19"/>
      <c r="G470" s="19"/>
      <c r="H470" s="20">
        <f>SUM(H463:H469)</f>
        <v>37642.810000000005</v>
      </c>
      <c r="I470" s="24" t="e">
        <f>H470/H$1010</f>
        <v>#DIV/0!</v>
      </c>
      <c r="K470" s="77"/>
      <c r="L470" s="80"/>
    </row>
    <row r="471" spans="1:12" s="34" customFormat="1" x14ac:dyDescent="0.2">
      <c r="A471" s="57" t="s">
        <v>88</v>
      </c>
      <c r="B471" s="49"/>
      <c r="C471" s="63" t="s">
        <v>135</v>
      </c>
      <c r="D471" s="96"/>
      <c r="E471" s="36"/>
      <c r="F471" s="94"/>
      <c r="G471" s="94"/>
      <c r="H471" s="94"/>
      <c r="I471" s="45"/>
      <c r="K471" s="33"/>
      <c r="L471" s="78"/>
    </row>
    <row r="472" spans="1:12" s="34" customFormat="1" ht="22.5" x14ac:dyDescent="0.2">
      <c r="A472" s="66" t="s">
        <v>699</v>
      </c>
      <c r="B472" s="88" t="s">
        <v>136</v>
      </c>
      <c r="C472" s="90" t="s">
        <v>223</v>
      </c>
      <c r="D472" s="89" t="s">
        <v>121</v>
      </c>
      <c r="E472" s="95">
        <v>56</v>
      </c>
      <c r="F472" s="15">
        <v>103.99</v>
      </c>
      <c r="G472" s="16">
        <v>135.19</v>
      </c>
      <c r="H472" s="16">
        <f t="shared" ref="H472:H479" si="56">ROUND(G472*E472,2)</f>
        <v>7570.64</v>
      </c>
      <c r="I472" s="46"/>
      <c r="K472" s="33"/>
      <c r="L472" s="78"/>
    </row>
    <row r="473" spans="1:12" s="34" customFormat="1" x14ac:dyDescent="0.2">
      <c r="A473" s="66" t="s">
        <v>700</v>
      </c>
      <c r="B473" s="88" t="s">
        <v>137</v>
      </c>
      <c r="C473" s="90" t="s">
        <v>224</v>
      </c>
      <c r="D473" s="89" t="s">
        <v>121</v>
      </c>
      <c r="E473" s="95">
        <v>78.5</v>
      </c>
      <c r="F473" s="15">
        <v>80.459999999999994</v>
      </c>
      <c r="G473" s="16">
        <v>104.6</v>
      </c>
      <c r="H473" s="16">
        <f t="shared" si="56"/>
        <v>8211.1</v>
      </c>
      <c r="I473" s="46"/>
      <c r="K473" s="33"/>
      <c r="L473" s="78"/>
    </row>
    <row r="474" spans="1:12" s="34" customFormat="1" ht="22.5" x14ac:dyDescent="0.2">
      <c r="A474" s="66" t="s">
        <v>701</v>
      </c>
      <c r="B474" s="88" t="s">
        <v>138</v>
      </c>
      <c r="C474" s="90" t="s">
        <v>225</v>
      </c>
      <c r="D474" s="89" t="s">
        <v>129</v>
      </c>
      <c r="E474" s="95">
        <v>164.58</v>
      </c>
      <c r="F474" s="15">
        <v>12.04</v>
      </c>
      <c r="G474" s="16">
        <v>15.65</v>
      </c>
      <c r="H474" s="16">
        <f t="shared" si="56"/>
        <v>2575.6799999999998</v>
      </c>
      <c r="I474" s="46"/>
      <c r="K474" s="33"/>
      <c r="L474" s="78"/>
    </row>
    <row r="475" spans="1:12" s="34" customFormat="1" ht="22.5" x14ac:dyDescent="0.2">
      <c r="A475" s="66" t="s">
        <v>702</v>
      </c>
      <c r="B475" s="88" t="s">
        <v>139</v>
      </c>
      <c r="C475" s="90" t="s">
        <v>226</v>
      </c>
      <c r="D475" s="89" t="s">
        <v>129</v>
      </c>
      <c r="E475" s="95">
        <v>398.51</v>
      </c>
      <c r="F475" s="15">
        <v>7.83</v>
      </c>
      <c r="G475" s="16">
        <v>10.18</v>
      </c>
      <c r="H475" s="16">
        <f t="shared" si="56"/>
        <v>4056.83</v>
      </c>
      <c r="I475" s="46"/>
      <c r="K475" s="33"/>
      <c r="L475" s="78"/>
    </row>
    <row r="476" spans="1:12" s="34" customFormat="1" ht="22.5" x14ac:dyDescent="0.2">
      <c r="A476" s="66" t="s">
        <v>703</v>
      </c>
      <c r="B476" s="88" t="s">
        <v>140</v>
      </c>
      <c r="C476" s="90" t="s">
        <v>227</v>
      </c>
      <c r="D476" s="89" t="s">
        <v>129</v>
      </c>
      <c r="E476" s="95">
        <v>511.4</v>
      </c>
      <c r="F476" s="15">
        <v>6.86</v>
      </c>
      <c r="G476" s="16">
        <v>8.92</v>
      </c>
      <c r="H476" s="16">
        <f t="shared" si="56"/>
        <v>4561.6899999999996</v>
      </c>
      <c r="I476" s="46"/>
      <c r="K476" s="33"/>
      <c r="L476" s="78"/>
    </row>
    <row r="477" spans="1:12" s="34" customFormat="1" ht="22.5" x14ac:dyDescent="0.2">
      <c r="A477" s="66" t="s">
        <v>704</v>
      </c>
      <c r="B477" s="88" t="s">
        <v>132</v>
      </c>
      <c r="C477" s="90" t="s">
        <v>352</v>
      </c>
      <c r="D477" s="89" t="s">
        <v>122</v>
      </c>
      <c r="E477" s="95">
        <v>10.77</v>
      </c>
      <c r="F477" s="15">
        <v>345.84</v>
      </c>
      <c r="G477" s="16">
        <v>449.59</v>
      </c>
      <c r="H477" s="16">
        <f t="shared" si="56"/>
        <v>4842.08</v>
      </c>
      <c r="I477" s="46"/>
      <c r="K477" s="33"/>
      <c r="L477" s="78"/>
    </row>
    <row r="478" spans="1:12" s="34" customFormat="1" ht="19.5" customHeight="1" x14ac:dyDescent="0.2">
      <c r="A478" s="66" t="s">
        <v>705</v>
      </c>
      <c r="B478" s="88" t="s">
        <v>134</v>
      </c>
      <c r="C478" s="90" t="s">
        <v>228</v>
      </c>
      <c r="D478" s="89" t="s">
        <v>122</v>
      </c>
      <c r="E478" s="95">
        <v>10.77</v>
      </c>
      <c r="F478" s="15">
        <v>155.15</v>
      </c>
      <c r="G478" s="16">
        <v>201.7</v>
      </c>
      <c r="H478" s="16">
        <f t="shared" si="56"/>
        <v>2172.31</v>
      </c>
      <c r="I478" s="46"/>
      <c r="K478" s="33"/>
      <c r="L478" s="78"/>
    </row>
    <row r="479" spans="1:12" s="34" customFormat="1" ht="22.5" x14ac:dyDescent="0.2">
      <c r="A479" s="66" t="s">
        <v>706</v>
      </c>
      <c r="B479" s="88" t="s">
        <v>141</v>
      </c>
      <c r="C479" s="90" t="s">
        <v>142</v>
      </c>
      <c r="D479" s="89" t="s">
        <v>121</v>
      </c>
      <c r="E479" s="95">
        <v>111</v>
      </c>
      <c r="F479" s="15">
        <v>68.27</v>
      </c>
      <c r="G479" s="16">
        <v>88.75</v>
      </c>
      <c r="H479" s="16">
        <f t="shared" si="56"/>
        <v>9851.25</v>
      </c>
      <c r="I479" s="46"/>
      <c r="K479" s="33"/>
      <c r="L479" s="78"/>
    </row>
    <row r="480" spans="1:12" x14ac:dyDescent="0.2">
      <c r="A480" s="59"/>
      <c r="B480" s="52"/>
      <c r="C480" s="65"/>
      <c r="D480" s="59"/>
      <c r="E480" s="38"/>
      <c r="F480" s="19"/>
      <c r="G480" s="19"/>
      <c r="H480" s="20">
        <f>SUM(H472:H479)</f>
        <v>43841.579999999994</v>
      </c>
      <c r="I480" s="24" t="e">
        <f>H480/H$1010</f>
        <v>#DIV/0!</v>
      </c>
      <c r="K480" s="77"/>
      <c r="L480" s="80"/>
    </row>
    <row r="481" spans="1:12" s="34" customFormat="1" x14ac:dyDescent="0.2">
      <c r="A481" s="57" t="s">
        <v>89</v>
      </c>
      <c r="B481" s="49"/>
      <c r="C481" s="63" t="s">
        <v>12</v>
      </c>
      <c r="D481" s="96"/>
      <c r="E481" s="36"/>
      <c r="F481" s="94"/>
      <c r="G481" s="94"/>
      <c r="H481" s="94"/>
      <c r="I481" s="45"/>
      <c r="K481" s="33"/>
      <c r="L481" s="78"/>
    </row>
    <row r="482" spans="1:12" s="34" customFormat="1" ht="33.75" x14ac:dyDescent="0.2">
      <c r="A482" s="66" t="s">
        <v>707</v>
      </c>
      <c r="B482" s="88" t="s">
        <v>143</v>
      </c>
      <c r="C482" s="90" t="s">
        <v>144</v>
      </c>
      <c r="D482" s="89" t="s">
        <v>121</v>
      </c>
      <c r="E482" s="95">
        <v>320.60000000000002</v>
      </c>
      <c r="F482" s="15">
        <v>33.33</v>
      </c>
      <c r="G482" s="16">
        <v>43.33</v>
      </c>
      <c r="H482" s="16">
        <f t="shared" ref="H482:H483" si="57">ROUND(G482*E482,2)</f>
        <v>13891.6</v>
      </c>
      <c r="I482" s="46"/>
      <c r="K482" s="33"/>
      <c r="L482" s="78"/>
    </row>
    <row r="483" spans="1:12" s="34" customFormat="1" x14ac:dyDescent="0.2">
      <c r="A483" s="66" t="s">
        <v>708</v>
      </c>
      <c r="B483" s="88" t="s">
        <v>335</v>
      </c>
      <c r="C483" s="90" t="s">
        <v>336</v>
      </c>
      <c r="D483" s="89" t="s">
        <v>121</v>
      </c>
      <c r="E483" s="95">
        <v>7.2</v>
      </c>
      <c r="F483" s="15">
        <v>548.84</v>
      </c>
      <c r="G483" s="16">
        <v>713.49</v>
      </c>
      <c r="H483" s="16">
        <f t="shared" si="57"/>
        <v>5137.13</v>
      </c>
      <c r="I483" s="46"/>
      <c r="K483" s="33"/>
      <c r="L483" s="78"/>
    </row>
    <row r="484" spans="1:12" x14ac:dyDescent="0.2">
      <c r="D484" s="50"/>
      <c r="E484" s="14"/>
      <c r="F484" s="14"/>
      <c r="G484" s="14"/>
      <c r="H484" s="20">
        <f>SUM(H482:H483)</f>
        <v>19028.73</v>
      </c>
      <c r="I484" s="24" t="e">
        <f>H484/H$1072</f>
        <v>#DIV/0!</v>
      </c>
      <c r="L484" s="80"/>
    </row>
    <row r="485" spans="1:12" s="34" customFormat="1" x14ac:dyDescent="0.2">
      <c r="A485" s="57" t="s">
        <v>90</v>
      </c>
      <c r="B485" s="49"/>
      <c r="C485" s="63" t="s">
        <v>24</v>
      </c>
      <c r="D485" s="96"/>
      <c r="E485" s="36"/>
      <c r="F485" s="94"/>
      <c r="G485" s="94"/>
      <c r="H485" s="94"/>
      <c r="I485" s="45"/>
      <c r="K485" s="33"/>
      <c r="L485" s="78"/>
    </row>
    <row r="486" spans="1:12" s="34" customFormat="1" ht="33.75" x14ac:dyDescent="0.2">
      <c r="A486" s="66" t="s">
        <v>709</v>
      </c>
      <c r="B486" s="51">
        <v>90843</v>
      </c>
      <c r="C486" s="107" t="s">
        <v>232</v>
      </c>
      <c r="D486" s="89" t="s">
        <v>145</v>
      </c>
      <c r="E486" s="95">
        <v>11</v>
      </c>
      <c r="F486" s="15">
        <v>763.21</v>
      </c>
      <c r="G486" s="16">
        <v>992.17</v>
      </c>
      <c r="H486" s="16">
        <f t="shared" ref="H486:H492" si="58">ROUND(G486*E486,2)</f>
        <v>10913.87</v>
      </c>
      <c r="I486" s="46"/>
      <c r="K486" s="33"/>
      <c r="L486" s="78"/>
    </row>
    <row r="487" spans="1:12" s="34" customFormat="1" ht="22.5" x14ac:dyDescent="0.2">
      <c r="A487" s="66" t="s">
        <v>710</v>
      </c>
      <c r="B487" s="88" t="s">
        <v>146</v>
      </c>
      <c r="C487" s="90" t="s">
        <v>234</v>
      </c>
      <c r="D487" s="89" t="s">
        <v>121</v>
      </c>
      <c r="E487" s="95">
        <v>3.84</v>
      </c>
      <c r="F487" s="15">
        <v>556.30999999999995</v>
      </c>
      <c r="G487" s="16">
        <v>723.2</v>
      </c>
      <c r="H487" s="16">
        <f t="shared" si="58"/>
        <v>2777.09</v>
      </c>
      <c r="I487" s="46"/>
      <c r="K487" s="33"/>
      <c r="L487" s="78"/>
    </row>
    <row r="488" spans="1:12" s="34" customFormat="1" ht="22.5" x14ac:dyDescent="0.2">
      <c r="A488" s="66" t="s">
        <v>711</v>
      </c>
      <c r="B488" s="88" t="s">
        <v>111</v>
      </c>
      <c r="C488" s="90" t="s">
        <v>400</v>
      </c>
      <c r="D488" s="89" t="s">
        <v>121</v>
      </c>
      <c r="E488" s="95">
        <v>4.32</v>
      </c>
      <c r="F488" s="15">
        <v>427.17</v>
      </c>
      <c r="G488" s="16">
        <v>555.32000000000005</v>
      </c>
      <c r="H488" s="16">
        <f t="shared" si="58"/>
        <v>2398.98</v>
      </c>
      <c r="I488" s="46"/>
      <c r="K488" s="33"/>
      <c r="L488" s="78"/>
    </row>
    <row r="489" spans="1:12" s="34" customFormat="1" x14ac:dyDescent="0.2">
      <c r="A489" s="66" t="s">
        <v>712</v>
      </c>
      <c r="B489" s="88" t="s">
        <v>1008</v>
      </c>
      <c r="C489" s="90" t="s">
        <v>1007</v>
      </c>
      <c r="D489" s="89" t="s">
        <v>121</v>
      </c>
      <c r="E489" s="95">
        <v>55.44</v>
      </c>
      <c r="F489" s="15">
        <v>87.98</v>
      </c>
      <c r="G489" s="16">
        <v>114.37</v>
      </c>
      <c r="H489" s="16">
        <f t="shared" si="58"/>
        <v>6340.67</v>
      </c>
      <c r="I489" s="46"/>
      <c r="K489" s="33"/>
      <c r="L489" s="78"/>
    </row>
    <row r="490" spans="1:12" s="34" customFormat="1" ht="22.5" x14ac:dyDescent="0.2">
      <c r="A490" s="66" t="s">
        <v>713</v>
      </c>
      <c r="B490" s="88" t="s">
        <v>1005</v>
      </c>
      <c r="C490" s="90" t="s">
        <v>1006</v>
      </c>
      <c r="D490" s="89" t="s">
        <v>121</v>
      </c>
      <c r="E490" s="95">
        <v>8.76</v>
      </c>
      <c r="F490" s="15">
        <v>303.61</v>
      </c>
      <c r="G490" s="16">
        <v>394.69</v>
      </c>
      <c r="H490" s="16">
        <f t="shared" si="58"/>
        <v>3457.48</v>
      </c>
      <c r="I490" s="46"/>
      <c r="K490" s="33"/>
      <c r="L490" s="78"/>
    </row>
    <row r="491" spans="1:12" s="34" customFormat="1" x14ac:dyDescent="0.2">
      <c r="A491" s="66" t="s">
        <v>714</v>
      </c>
      <c r="B491" s="88" t="s">
        <v>237</v>
      </c>
      <c r="C491" s="90" t="s">
        <v>238</v>
      </c>
      <c r="D491" s="89" t="s">
        <v>121</v>
      </c>
      <c r="E491" s="95">
        <v>8.76</v>
      </c>
      <c r="F491" s="15">
        <v>167.19</v>
      </c>
      <c r="G491" s="16">
        <v>217.35</v>
      </c>
      <c r="H491" s="16">
        <f t="shared" si="58"/>
        <v>1903.99</v>
      </c>
      <c r="I491" s="46"/>
      <c r="K491" s="33"/>
      <c r="L491" s="78"/>
    </row>
    <row r="492" spans="1:12" s="34" customFormat="1" x14ac:dyDescent="0.2">
      <c r="A492" s="66" t="s">
        <v>1029</v>
      </c>
      <c r="B492" s="51">
        <v>73665</v>
      </c>
      <c r="C492" s="110" t="s">
        <v>23</v>
      </c>
      <c r="D492" s="89" t="s">
        <v>149</v>
      </c>
      <c r="E492" s="95">
        <v>4</v>
      </c>
      <c r="F492" s="15">
        <v>60.25</v>
      </c>
      <c r="G492" s="16">
        <v>78.33</v>
      </c>
      <c r="H492" s="16">
        <f t="shared" si="58"/>
        <v>313.32</v>
      </c>
      <c r="I492" s="46"/>
      <c r="K492" s="33"/>
      <c r="L492" s="78"/>
    </row>
    <row r="493" spans="1:12" x14ac:dyDescent="0.2">
      <c r="D493" s="50"/>
      <c r="E493" s="14"/>
      <c r="F493" s="14"/>
      <c r="G493" s="14"/>
      <c r="H493" s="20">
        <f>SUM(H486:H492)</f>
        <v>28105.4</v>
      </c>
      <c r="I493" s="24" t="e">
        <f>H493/H$1010</f>
        <v>#DIV/0!</v>
      </c>
      <c r="L493" s="80"/>
    </row>
    <row r="494" spans="1:12" s="34" customFormat="1" x14ac:dyDescent="0.2">
      <c r="A494" s="57" t="s">
        <v>91</v>
      </c>
      <c r="B494" s="49"/>
      <c r="C494" s="63" t="s">
        <v>7</v>
      </c>
      <c r="D494" s="96"/>
      <c r="E494" s="36"/>
      <c r="F494" s="94"/>
      <c r="G494" s="94"/>
      <c r="H494" s="94"/>
      <c r="I494" s="45"/>
      <c r="K494" s="33"/>
      <c r="L494" s="78"/>
    </row>
    <row r="495" spans="1:12" s="34" customFormat="1" ht="22.5" x14ac:dyDescent="0.2">
      <c r="A495" s="66" t="s">
        <v>715</v>
      </c>
      <c r="B495" s="51">
        <v>92543</v>
      </c>
      <c r="C495" s="108" t="s">
        <v>239</v>
      </c>
      <c r="D495" s="89" t="s">
        <v>121</v>
      </c>
      <c r="E495" s="95">
        <v>96.76</v>
      </c>
      <c r="F495" s="15">
        <v>12.33</v>
      </c>
      <c r="G495" s="16">
        <v>16.03</v>
      </c>
      <c r="H495" s="16">
        <f t="shared" ref="H495:H503" si="59">ROUND(G495*E495,2)</f>
        <v>1551.06</v>
      </c>
      <c r="I495" s="46"/>
      <c r="K495" s="33"/>
      <c r="L495" s="78"/>
    </row>
    <row r="496" spans="1:12" s="34" customFormat="1" ht="22.5" x14ac:dyDescent="0.2">
      <c r="A496" s="66" t="s">
        <v>716</v>
      </c>
      <c r="B496" s="88" t="s">
        <v>359</v>
      </c>
      <c r="C496" s="90" t="s">
        <v>360</v>
      </c>
      <c r="D496" s="89" t="s">
        <v>121</v>
      </c>
      <c r="E496" s="95">
        <v>145.49</v>
      </c>
      <c r="F496" s="15">
        <v>36.4</v>
      </c>
      <c r="G496" s="16">
        <v>47.32</v>
      </c>
      <c r="H496" s="16">
        <f t="shared" si="59"/>
        <v>6884.59</v>
      </c>
      <c r="I496" s="46"/>
      <c r="K496" s="33"/>
      <c r="L496" s="78"/>
    </row>
    <row r="497" spans="1:12" s="34" customFormat="1" ht="22.5" x14ac:dyDescent="0.2">
      <c r="A497" s="66" t="s">
        <v>717</v>
      </c>
      <c r="B497" s="88" t="s">
        <v>361</v>
      </c>
      <c r="C497" s="90" t="s">
        <v>362</v>
      </c>
      <c r="D497" s="89" t="s">
        <v>363</v>
      </c>
      <c r="E497" s="95">
        <v>5</v>
      </c>
      <c r="F497" s="15">
        <v>1531.45</v>
      </c>
      <c r="G497" s="16">
        <v>1990.89</v>
      </c>
      <c r="H497" s="16">
        <f t="shared" si="59"/>
        <v>9954.4500000000007</v>
      </c>
      <c r="I497" s="46"/>
      <c r="K497" s="33"/>
      <c r="L497" s="78"/>
    </row>
    <row r="498" spans="1:12" s="34" customFormat="1" ht="22.5" x14ac:dyDescent="0.2">
      <c r="A498" s="66" t="s">
        <v>718</v>
      </c>
      <c r="B498" s="51">
        <v>94210</v>
      </c>
      <c r="C498" s="107" t="s">
        <v>240</v>
      </c>
      <c r="D498" s="89" t="s">
        <v>121</v>
      </c>
      <c r="E498" s="95">
        <v>96.76</v>
      </c>
      <c r="F498" s="15">
        <v>38.76</v>
      </c>
      <c r="G498" s="16">
        <v>50.39</v>
      </c>
      <c r="H498" s="16">
        <f t="shared" si="59"/>
        <v>4875.74</v>
      </c>
      <c r="I498" s="46"/>
      <c r="K498" s="33"/>
      <c r="L498" s="78"/>
    </row>
    <row r="499" spans="1:12" s="34" customFormat="1" x14ac:dyDescent="0.2">
      <c r="A499" s="66" t="s">
        <v>719</v>
      </c>
      <c r="B499" s="88" t="s">
        <v>364</v>
      </c>
      <c r="C499" s="90" t="s">
        <v>365</v>
      </c>
      <c r="D499" s="89" t="s">
        <v>121</v>
      </c>
      <c r="E499" s="95">
        <v>145.49</v>
      </c>
      <c r="F499" s="15">
        <v>42</v>
      </c>
      <c r="G499" s="16">
        <v>54.6</v>
      </c>
      <c r="H499" s="16">
        <f t="shared" si="59"/>
        <v>7943.75</v>
      </c>
      <c r="I499" s="46"/>
      <c r="K499" s="33"/>
      <c r="L499" s="78"/>
    </row>
    <row r="500" spans="1:12" s="34" customFormat="1" x14ac:dyDescent="0.2">
      <c r="A500" s="66" t="s">
        <v>720</v>
      </c>
      <c r="B500" s="51">
        <v>94223</v>
      </c>
      <c r="C500" s="107" t="s">
        <v>241</v>
      </c>
      <c r="D500" s="89" t="s">
        <v>149</v>
      </c>
      <c r="E500" s="95">
        <v>12.45</v>
      </c>
      <c r="F500" s="15">
        <v>46.91</v>
      </c>
      <c r="G500" s="16">
        <v>60.98</v>
      </c>
      <c r="H500" s="16">
        <f t="shared" si="59"/>
        <v>759.2</v>
      </c>
      <c r="I500" s="46"/>
      <c r="K500" s="33"/>
      <c r="L500" s="78"/>
    </row>
    <row r="501" spans="1:12" s="34" customFormat="1" x14ac:dyDescent="0.2">
      <c r="A501" s="66" t="s">
        <v>721</v>
      </c>
      <c r="B501" s="88" t="s">
        <v>366</v>
      </c>
      <c r="C501" s="90" t="s">
        <v>367</v>
      </c>
      <c r="D501" s="89" t="s">
        <v>149</v>
      </c>
      <c r="E501" s="95">
        <v>15.9</v>
      </c>
      <c r="F501" s="15">
        <v>64.25</v>
      </c>
      <c r="G501" s="16">
        <v>83.53</v>
      </c>
      <c r="H501" s="16">
        <f t="shared" si="59"/>
        <v>1328.13</v>
      </c>
      <c r="I501" s="46"/>
      <c r="K501" s="33"/>
      <c r="L501" s="78"/>
    </row>
    <row r="502" spans="1:12" s="34" customFormat="1" x14ac:dyDescent="0.2">
      <c r="A502" s="66" t="s">
        <v>722</v>
      </c>
      <c r="B502" s="88" t="s">
        <v>150</v>
      </c>
      <c r="C502" s="90" t="s">
        <v>242</v>
      </c>
      <c r="D502" s="89" t="s">
        <v>149</v>
      </c>
      <c r="E502" s="95">
        <v>16.45</v>
      </c>
      <c r="F502" s="15">
        <v>27.96</v>
      </c>
      <c r="G502" s="16">
        <v>36.35</v>
      </c>
      <c r="H502" s="16">
        <f t="shared" si="59"/>
        <v>597.96</v>
      </c>
      <c r="I502" s="46"/>
      <c r="K502" s="33"/>
      <c r="L502" s="78"/>
    </row>
    <row r="503" spans="1:12" s="34" customFormat="1" ht="22.5" x14ac:dyDescent="0.2">
      <c r="A503" s="66" t="s">
        <v>723</v>
      </c>
      <c r="B503" s="88" t="s">
        <v>151</v>
      </c>
      <c r="C503" s="90" t="s">
        <v>243</v>
      </c>
      <c r="D503" s="89" t="s">
        <v>149</v>
      </c>
      <c r="E503" s="95">
        <v>27.05</v>
      </c>
      <c r="F503" s="15">
        <v>38.729999999999997</v>
      </c>
      <c r="G503" s="16">
        <v>50.35</v>
      </c>
      <c r="H503" s="16">
        <f t="shared" si="59"/>
        <v>1361.97</v>
      </c>
      <c r="I503" s="46"/>
      <c r="K503" s="33"/>
      <c r="L503" s="78"/>
    </row>
    <row r="504" spans="1:12" x14ac:dyDescent="0.2">
      <c r="D504" s="50"/>
      <c r="E504" s="14"/>
      <c r="F504" s="14"/>
      <c r="G504" s="14"/>
      <c r="H504" s="20">
        <f>SUM(H495:H503)</f>
        <v>35256.85</v>
      </c>
      <c r="I504" s="24" t="e">
        <f>H504/H$827</f>
        <v>#DIV/0!</v>
      </c>
      <c r="L504" s="80"/>
    </row>
    <row r="505" spans="1:12" s="34" customFormat="1" x14ac:dyDescent="0.2">
      <c r="A505" s="57" t="s">
        <v>92</v>
      </c>
      <c r="B505" s="49"/>
      <c r="C505" s="63" t="s">
        <v>120</v>
      </c>
      <c r="D505" s="96"/>
      <c r="E505" s="36"/>
      <c r="F505" s="94"/>
      <c r="G505" s="94"/>
      <c r="H505" s="94"/>
      <c r="I505" s="45"/>
      <c r="K505" s="33"/>
      <c r="L505" s="78"/>
    </row>
    <row r="506" spans="1:12" s="34" customFormat="1" ht="22.5" x14ac:dyDescent="0.2">
      <c r="A506" s="66" t="s">
        <v>724</v>
      </c>
      <c r="B506" s="88" t="s">
        <v>152</v>
      </c>
      <c r="C506" s="90" t="s">
        <v>153</v>
      </c>
      <c r="D506" s="89" t="s">
        <v>145</v>
      </c>
      <c r="E506" s="95">
        <v>1</v>
      </c>
      <c r="F506" s="15">
        <v>672.45</v>
      </c>
      <c r="G506" s="16">
        <v>874.19</v>
      </c>
      <c r="H506" s="16">
        <f t="shared" ref="H506:H526" si="60">ROUND(G506*E506,2)</f>
        <v>874.19</v>
      </c>
      <c r="I506" s="46"/>
      <c r="K506" s="33"/>
      <c r="L506" s="78"/>
    </row>
    <row r="507" spans="1:12" s="34" customFormat="1" x14ac:dyDescent="0.2">
      <c r="A507" s="66" t="s">
        <v>725</v>
      </c>
      <c r="B507" s="88" t="s">
        <v>370</v>
      </c>
      <c r="C507" s="90" t="s">
        <v>371</v>
      </c>
      <c r="D507" s="89" t="s">
        <v>145</v>
      </c>
      <c r="E507" s="95">
        <v>10</v>
      </c>
      <c r="F507" s="15">
        <v>58.06</v>
      </c>
      <c r="G507" s="16">
        <v>75.48</v>
      </c>
      <c r="H507" s="16">
        <f t="shared" si="60"/>
        <v>754.8</v>
      </c>
      <c r="I507" s="46"/>
      <c r="K507" s="33"/>
      <c r="L507" s="78"/>
    </row>
    <row r="508" spans="1:12" s="34" customFormat="1" x14ac:dyDescent="0.2">
      <c r="A508" s="66" t="s">
        <v>726</v>
      </c>
      <c r="B508" s="88" t="s">
        <v>372</v>
      </c>
      <c r="C508" s="90" t="s">
        <v>373</v>
      </c>
      <c r="D508" s="89" t="s">
        <v>145</v>
      </c>
      <c r="E508" s="95">
        <v>1</v>
      </c>
      <c r="F508" s="15">
        <v>63.54</v>
      </c>
      <c r="G508" s="16">
        <v>82.6</v>
      </c>
      <c r="H508" s="16">
        <f t="shared" si="60"/>
        <v>82.6</v>
      </c>
      <c r="I508" s="46"/>
      <c r="K508" s="33"/>
      <c r="L508" s="78"/>
    </row>
    <row r="509" spans="1:12" s="34" customFormat="1" ht="22.5" x14ac:dyDescent="0.2">
      <c r="A509" s="66" t="s">
        <v>727</v>
      </c>
      <c r="B509" s="88" t="s">
        <v>157</v>
      </c>
      <c r="C509" s="90" t="s">
        <v>249</v>
      </c>
      <c r="D509" s="89" t="s">
        <v>149</v>
      </c>
      <c r="E509" s="95">
        <v>53.99</v>
      </c>
      <c r="F509" s="15">
        <v>6.52</v>
      </c>
      <c r="G509" s="16">
        <v>8.48</v>
      </c>
      <c r="H509" s="16">
        <f t="shared" si="60"/>
        <v>457.84</v>
      </c>
      <c r="I509" s="46"/>
      <c r="K509" s="33"/>
      <c r="L509" s="78"/>
    </row>
    <row r="510" spans="1:12" s="34" customFormat="1" ht="22.5" x14ac:dyDescent="0.2">
      <c r="A510" s="66" t="s">
        <v>728</v>
      </c>
      <c r="B510" s="88" t="s">
        <v>158</v>
      </c>
      <c r="C510" s="90" t="s">
        <v>250</v>
      </c>
      <c r="D510" s="89" t="s">
        <v>149</v>
      </c>
      <c r="E510" s="95">
        <v>88.42</v>
      </c>
      <c r="F510" s="15">
        <v>6.18</v>
      </c>
      <c r="G510" s="16">
        <v>8.0299999999999994</v>
      </c>
      <c r="H510" s="16">
        <f t="shared" si="60"/>
        <v>710.01</v>
      </c>
      <c r="I510" s="46"/>
      <c r="K510" s="33"/>
      <c r="L510" s="78"/>
    </row>
    <row r="511" spans="1:12" s="34" customFormat="1" ht="22.5" x14ac:dyDescent="0.2">
      <c r="A511" s="66" t="s">
        <v>729</v>
      </c>
      <c r="B511" s="88" t="s">
        <v>159</v>
      </c>
      <c r="C511" s="90" t="s">
        <v>251</v>
      </c>
      <c r="D511" s="89" t="s">
        <v>149</v>
      </c>
      <c r="E511" s="95">
        <v>36</v>
      </c>
      <c r="F511" s="15">
        <v>8.44</v>
      </c>
      <c r="G511" s="16">
        <v>10.97</v>
      </c>
      <c r="H511" s="16">
        <f t="shared" si="60"/>
        <v>394.92</v>
      </c>
      <c r="I511" s="46"/>
      <c r="K511" s="33"/>
      <c r="L511" s="78"/>
    </row>
    <row r="512" spans="1:12" s="34" customFormat="1" ht="22.5" x14ac:dyDescent="0.2">
      <c r="A512" s="66" t="s">
        <v>730</v>
      </c>
      <c r="B512" s="88" t="s">
        <v>160</v>
      </c>
      <c r="C512" s="90" t="s">
        <v>252</v>
      </c>
      <c r="D512" s="89" t="s">
        <v>149</v>
      </c>
      <c r="E512" s="95">
        <v>131.74</v>
      </c>
      <c r="F512" s="15">
        <v>2.4900000000000002</v>
      </c>
      <c r="G512" s="16">
        <v>3.24</v>
      </c>
      <c r="H512" s="16">
        <f t="shared" si="60"/>
        <v>426.84</v>
      </c>
      <c r="I512" s="46"/>
      <c r="K512" s="33"/>
      <c r="L512" s="78"/>
    </row>
    <row r="513" spans="1:12" s="34" customFormat="1" ht="22.5" x14ac:dyDescent="0.2">
      <c r="A513" s="66" t="s">
        <v>731</v>
      </c>
      <c r="B513" s="88" t="s">
        <v>161</v>
      </c>
      <c r="C513" s="90" t="s">
        <v>253</v>
      </c>
      <c r="D513" s="89" t="s">
        <v>149</v>
      </c>
      <c r="E513" s="95">
        <v>215.7</v>
      </c>
      <c r="F513" s="15">
        <v>3.94</v>
      </c>
      <c r="G513" s="16">
        <v>5.12</v>
      </c>
      <c r="H513" s="16">
        <f t="shared" si="60"/>
        <v>1104.3800000000001</v>
      </c>
      <c r="I513" s="46"/>
      <c r="K513" s="33"/>
      <c r="L513" s="78"/>
    </row>
    <row r="514" spans="1:12" s="34" customFormat="1" ht="22.5" x14ac:dyDescent="0.2">
      <c r="A514" s="66" t="s">
        <v>732</v>
      </c>
      <c r="B514" s="88" t="s">
        <v>162</v>
      </c>
      <c r="C514" s="90" t="s">
        <v>254</v>
      </c>
      <c r="D514" s="89" t="s">
        <v>149</v>
      </c>
      <c r="E514" s="95">
        <v>157.85</v>
      </c>
      <c r="F514" s="15">
        <v>5.36</v>
      </c>
      <c r="G514" s="16">
        <v>6.97</v>
      </c>
      <c r="H514" s="16">
        <f t="shared" si="60"/>
        <v>1100.21</v>
      </c>
      <c r="I514" s="46"/>
      <c r="K514" s="33"/>
      <c r="L514" s="78"/>
    </row>
    <row r="515" spans="1:12" s="34" customFormat="1" ht="22.5" x14ac:dyDescent="0.2">
      <c r="A515" s="66" t="s">
        <v>733</v>
      </c>
      <c r="B515" s="88" t="s">
        <v>163</v>
      </c>
      <c r="C515" s="90" t="s">
        <v>255</v>
      </c>
      <c r="D515" s="89" t="s">
        <v>149</v>
      </c>
      <c r="E515" s="95">
        <v>50</v>
      </c>
      <c r="F515" s="15">
        <v>8.73</v>
      </c>
      <c r="G515" s="16">
        <v>11.35</v>
      </c>
      <c r="H515" s="16">
        <f t="shared" si="60"/>
        <v>567.5</v>
      </c>
      <c r="I515" s="46"/>
      <c r="K515" s="33"/>
      <c r="L515" s="78"/>
    </row>
    <row r="516" spans="1:12" s="34" customFormat="1" x14ac:dyDescent="0.2">
      <c r="A516" s="66" t="s">
        <v>734</v>
      </c>
      <c r="B516" s="88" t="s">
        <v>164</v>
      </c>
      <c r="C516" s="90" t="s">
        <v>256</v>
      </c>
      <c r="D516" s="89" t="s">
        <v>145</v>
      </c>
      <c r="E516" s="95">
        <v>24</v>
      </c>
      <c r="F516" s="15">
        <v>8.59</v>
      </c>
      <c r="G516" s="16">
        <v>11.17</v>
      </c>
      <c r="H516" s="16">
        <f t="shared" si="60"/>
        <v>268.08</v>
      </c>
      <c r="I516" s="46"/>
      <c r="K516" s="33"/>
      <c r="L516" s="78"/>
    </row>
    <row r="517" spans="1:12" s="34" customFormat="1" x14ac:dyDescent="0.2">
      <c r="A517" s="66" t="s">
        <v>735</v>
      </c>
      <c r="B517" s="88" t="s">
        <v>165</v>
      </c>
      <c r="C517" s="90" t="s">
        <v>259</v>
      </c>
      <c r="D517" s="89" t="s">
        <v>145</v>
      </c>
      <c r="E517" s="95">
        <v>2</v>
      </c>
      <c r="F517" s="15">
        <v>20.58</v>
      </c>
      <c r="G517" s="16">
        <v>26.75</v>
      </c>
      <c r="H517" s="16">
        <f t="shared" si="60"/>
        <v>53.5</v>
      </c>
      <c r="I517" s="46"/>
      <c r="K517" s="33"/>
      <c r="L517" s="78"/>
    </row>
    <row r="518" spans="1:12" s="34" customFormat="1" ht="22.5" x14ac:dyDescent="0.2">
      <c r="A518" s="66" t="s">
        <v>736</v>
      </c>
      <c r="B518" s="88" t="s">
        <v>167</v>
      </c>
      <c r="C518" s="90" t="s">
        <v>260</v>
      </c>
      <c r="D518" s="89" t="s">
        <v>145</v>
      </c>
      <c r="E518" s="95">
        <v>46</v>
      </c>
      <c r="F518" s="15">
        <v>10.68</v>
      </c>
      <c r="G518" s="16">
        <v>13.88</v>
      </c>
      <c r="H518" s="16">
        <f t="shared" si="60"/>
        <v>638.48</v>
      </c>
      <c r="I518" s="46"/>
      <c r="K518" s="33"/>
      <c r="L518" s="78"/>
    </row>
    <row r="519" spans="1:12" s="34" customFormat="1" ht="21.75" customHeight="1" x14ac:dyDescent="0.2">
      <c r="A519" s="66" t="s">
        <v>737</v>
      </c>
      <c r="B519" s="88" t="s">
        <v>166</v>
      </c>
      <c r="C519" s="90" t="s">
        <v>261</v>
      </c>
      <c r="D519" s="89" t="s">
        <v>145</v>
      </c>
      <c r="E519" s="95">
        <v>4</v>
      </c>
      <c r="F519" s="15">
        <v>6.97</v>
      </c>
      <c r="G519" s="16">
        <v>9.06</v>
      </c>
      <c r="H519" s="16">
        <f t="shared" si="60"/>
        <v>36.24</v>
      </c>
      <c r="I519" s="46"/>
      <c r="K519" s="33"/>
      <c r="L519" s="78"/>
    </row>
    <row r="520" spans="1:12" s="34" customFormat="1" x14ac:dyDescent="0.2">
      <c r="A520" s="66" t="s">
        <v>738</v>
      </c>
      <c r="B520" s="88" t="s">
        <v>168</v>
      </c>
      <c r="C520" s="90" t="s">
        <v>262</v>
      </c>
      <c r="D520" s="89" t="s">
        <v>145</v>
      </c>
      <c r="E520" s="95">
        <v>12</v>
      </c>
      <c r="F520" s="15">
        <v>19.66</v>
      </c>
      <c r="G520" s="16">
        <v>25.56</v>
      </c>
      <c r="H520" s="16">
        <f t="shared" si="60"/>
        <v>306.72000000000003</v>
      </c>
      <c r="I520" s="46"/>
      <c r="K520" s="33"/>
      <c r="L520" s="78"/>
    </row>
    <row r="521" spans="1:12" s="34" customFormat="1" x14ac:dyDescent="0.2">
      <c r="A521" s="66" t="s">
        <v>739</v>
      </c>
      <c r="B521" s="88" t="s">
        <v>258</v>
      </c>
      <c r="C521" s="90" t="s">
        <v>257</v>
      </c>
      <c r="D521" s="89" t="s">
        <v>145</v>
      </c>
      <c r="E521" s="95">
        <v>1</v>
      </c>
      <c r="F521" s="15">
        <v>31.11</v>
      </c>
      <c r="G521" s="16">
        <v>40.44</v>
      </c>
      <c r="H521" s="16">
        <f t="shared" si="60"/>
        <v>40.44</v>
      </c>
      <c r="I521" s="46"/>
      <c r="K521" s="33"/>
      <c r="L521" s="78"/>
    </row>
    <row r="522" spans="1:12" s="34" customFormat="1" ht="21" customHeight="1" x14ac:dyDescent="0.2">
      <c r="A522" s="66" t="s">
        <v>740</v>
      </c>
      <c r="B522" s="88" t="s">
        <v>171</v>
      </c>
      <c r="C522" s="90" t="s">
        <v>264</v>
      </c>
      <c r="D522" s="89" t="s">
        <v>145</v>
      </c>
      <c r="E522" s="95">
        <v>4</v>
      </c>
      <c r="F522" s="15">
        <v>20.77</v>
      </c>
      <c r="G522" s="16">
        <v>27</v>
      </c>
      <c r="H522" s="16">
        <f t="shared" si="60"/>
        <v>108</v>
      </c>
      <c r="I522" s="46"/>
      <c r="K522" s="33"/>
      <c r="L522" s="78"/>
    </row>
    <row r="523" spans="1:12" s="34" customFormat="1" ht="20.25" customHeight="1" x14ac:dyDescent="0.2">
      <c r="A523" s="66" t="s">
        <v>741</v>
      </c>
      <c r="B523" s="88" t="s">
        <v>172</v>
      </c>
      <c r="C523" s="90" t="s">
        <v>265</v>
      </c>
      <c r="D523" s="89" t="s">
        <v>145</v>
      </c>
      <c r="E523" s="95">
        <v>23</v>
      </c>
      <c r="F523" s="15">
        <v>23.43</v>
      </c>
      <c r="G523" s="16">
        <v>30.46</v>
      </c>
      <c r="H523" s="16">
        <f t="shared" si="60"/>
        <v>700.58</v>
      </c>
      <c r="I523" s="46"/>
      <c r="K523" s="33"/>
      <c r="L523" s="78"/>
    </row>
    <row r="524" spans="1:12" s="34" customFormat="1" x14ac:dyDescent="0.2">
      <c r="A524" s="66" t="s">
        <v>742</v>
      </c>
      <c r="B524" s="88" t="s">
        <v>170</v>
      </c>
      <c r="C524" s="90" t="s">
        <v>266</v>
      </c>
      <c r="D524" s="89" t="s">
        <v>145</v>
      </c>
      <c r="E524" s="95">
        <v>2</v>
      </c>
      <c r="F524" s="15">
        <v>32</v>
      </c>
      <c r="G524" s="16">
        <v>41.6</v>
      </c>
      <c r="H524" s="16">
        <f t="shared" si="60"/>
        <v>83.2</v>
      </c>
      <c r="I524" s="46"/>
      <c r="K524" s="33"/>
      <c r="L524" s="78"/>
    </row>
    <row r="525" spans="1:12" s="34" customFormat="1" x14ac:dyDescent="0.2">
      <c r="A525" s="66" t="s">
        <v>743</v>
      </c>
      <c r="B525" s="88" t="s">
        <v>174</v>
      </c>
      <c r="C525" s="90" t="s">
        <v>268</v>
      </c>
      <c r="D525" s="89" t="s">
        <v>145</v>
      </c>
      <c r="E525" s="95">
        <v>24</v>
      </c>
      <c r="F525" s="15">
        <v>59.22</v>
      </c>
      <c r="G525" s="16">
        <v>76.989999999999995</v>
      </c>
      <c r="H525" s="16">
        <f t="shared" si="60"/>
        <v>1847.76</v>
      </c>
      <c r="I525" s="46"/>
      <c r="K525" s="33"/>
      <c r="L525" s="78"/>
    </row>
    <row r="526" spans="1:12" s="34" customFormat="1" x14ac:dyDescent="0.2">
      <c r="A526" s="66" t="s">
        <v>744</v>
      </c>
      <c r="B526" s="88" t="s">
        <v>175</v>
      </c>
      <c r="C526" s="90" t="s">
        <v>269</v>
      </c>
      <c r="D526" s="89" t="s">
        <v>145</v>
      </c>
      <c r="E526" s="95">
        <v>3</v>
      </c>
      <c r="F526" s="15">
        <v>63.63</v>
      </c>
      <c r="G526" s="16">
        <v>82.72</v>
      </c>
      <c r="H526" s="16">
        <f t="shared" si="60"/>
        <v>248.16</v>
      </c>
      <c r="I526" s="46"/>
      <c r="K526" s="33"/>
      <c r="L526" s="78"/>
    </row>
    <row r="527" spans="1:12" x14ac:dyDescent="0.2">
      <c r="D527" s="50"/>
      <c r="E527" s="14"/>
      <c r="F527" s="14"/>
      <c r="G527" s="14"/>
      <c r="H527" s="20">
        <f>SUM(H506:H526)</f>
        <v>10804.45</v>
      </c>
      <c r="I527" s="24">
        <f>H527/H$631</f>
        <v>9.7217398346185355</v>
      </c>
      <c r="L527" s="80"/>
    </row>
    <row r="528" spans="1:12" s="34" customFormat="1" x14ac:dyDescent="0.2">
      <c r="A528" s="57" t="s">
        <v>93</v>
      </c>
      <c r="B528" s="49"/>
      <c r="C528" s="63" t="s">
        <v>115</v>
      </c>
      <c r="D528" s="96"/>
      <c r="E528" s="36"/>
      <c r="F528" s="94"/>
      <c r="G528" s="94"/>
      <c r="H528" s="94"/>
      <c r="I528" s="45"/>
      <c r="K528" s="33"/>
      <c r="L528" s="78"/>
    </row>
    <row r="529" spans="1:12" s="34" customFormat="1" x14ac:dyDescent="0.2">
      <c r="A529" s="58"/>
      <c r="B529" s="51"/>
      <c r="C529" s="64" t="s">
        <v>116</v>
      </c>
      <c r="D529" s="66"/>
      <c r="E529" s="39"/>
      <c r="F529" s="77"/>
      <c r="G529" s="77"/>
      <c r="H529" s="77"/>
      <c r="I529" s="46"/>
      <c r="K529" s="33"/>
      <c r="L529" s="78"/>
    </row>
    <row r="530" spans="1:12" s="111" customFormat="1" x14ac:dyDescent="0.2">
      <c r="A530" s="66" t="s">
        <v>745</v>
      </c>
      <c r="B530" s="51"/>
      <c r="C530" s="110" t="s">
        <v>270</v>
      </c>
      <c r="D530" s="89" t="s">
        <v>145</v>
      </c>
      <c r="E530" s="95">
        <v>1</v>
      </c>
      <c r="F530" s="15">
        <v>1200</v>
      </c>
      <c r="G530" s="16">
        <v>1560</v>
      </c>
      <c r="H530" s="16">
        <f t="shared" ref="H530:H541" si="61">ROUND(G530*E530,2)</f>
        <v>1560</v>
      </c>
      <c r="I530" s="46"/>
      <c r="K530" s="112"/>
      <c r="L530" s="78"/>
    </row>
    <row r="531" spans="1:12" s="111" customFormat="1" ht="22.5" x14ac:dyDescent="0.2">
      <c r="A531" s="66" t="s">
        <v>746</v>
      </c>
      <c r="B531" s="51">
        <v>94706</v>
      </c>
      <c r="C531" s="107" t="s">
        <v>271</v>
      </c>
      <c r="D531" s="89" t="s">
        <v>145</v>
      </c>
      <c r="E531" s="95">
        <v>1</v>
      </c>
      <c r="F531" s="15">
        <v>26.67</v>
      </c>
      <c r="G531" s="16">
        <v>34.67</v>
      </c>
      <c r="H531" s="16">
        <f t="shared" si="61"/>
        <v>34.67</v>
      </c>
      <c r="I531" s="46"/>
      <c r="K531" s="112"/>
      <c r="L531" s="78"/>
    </row>
    <row r="532" spans="1:12" s="111" customFormat="1" x14ac:dyDescent="0.2">
      <c r="A532" s="66" t="s">
        <v>747</v>
      </c>
      <c r="B532" s="51">
        <v>94795</v>
      </c>
      <c r="C532" s="110" t="s">
        <v>272</v>
      </c>
      <c r="D532" s="89" t="s">
        <v>145</v>
      </c>
      <c r="E532" s="95">
        <v>1</v>
      </c>
      <c r="F532" s="15">
        <v>16.77</v>
      </c>
      <c r="G532" s="16">
        <v>21.8</v>
      </c>
      <c r="H532" s="16">
        <f t="shared" si="61"/>
        <v>21.8</v>
      </c>
      <c r="I532" s="46"/>
      <c r="K532" s="112"/>
      <c r="L532" s="78"/>
    </row>
    <row r="533" spans="1:12" s="34" customFormat="1" ht="18.75" customHeight="1" x14ac:dyDescent="0.2">
      <c r="A533" s="66" t="s">
        <v>748</v>
      </c>
      <c r="B533" s="88" t="s">
        <v>176</v>
      </c>
      <c r="C533" s="90" t="s">
        <v>273</v>
      </c>
      <c r="D533" s="89" t="s">
        <v>149</v>
      </c>
      <c r="E533" s="95">
        <v>26.61</v>
      </c>
      <c r="F533" s="15">
        <v>16.04</v>
      </c>
      <c r="G533" s="16">
        <v>20.85</v>
      </c>
      <c r="H533" s="16">
        <f t="shared" si="61"/>
        <v>554.82000000000005</v>
      </c>
      <c r="I533" s="46"/>
      <c r="K533" s="33"/>
      <c r="L533" s="78"/>
    </row>
    <row r="534" spans="1:12" s="34" customFormat="1" ht="20.25" customHeight="1" x14ac:dyDescent="0.2">
      <c r="A534" s="66" t="s">
        <v>749</v>
      </c>
      <c r="B534" s="88" t="s">
        <v>177</v>
      </c>
      <c r="C534" s="90" t="s">
        <v>274</v>
      </c>
      <c r="D534" s="89" t="s">
        <v>149</v>
      </c>
      <c r="E534" s="95">
        <v>13.2</v>
      </c>
      <c r="F534" s="15">
        <v>10.65</v>
      </c>
      <c r="G534" s="16">
        <v>13.85</v>
      </c>
      <c r="H534" s="16">
        <f t="shared" si="61"/>
        <v>182.82</v>
      </c>
      <c r="I534" s="46"/>
      <c r="K534" s="33"/>
      <c r="L534" s="78"/>
    </row>
    <row r="535" spans="1:12" s="34" customFormat="1" ht="21.75" customHeight="1" x14ac:dyDescent="0.2">
      <c r="A535" s="66" t="s">
        <v>750</v>
      </c>
      <c r="B535" s="88" t="s">
        <v>178</v>
      </c>
      <c r="C535" s="90" t="s">
        <v>275</v>
      </c>
      <c r="D535" s="89" t="s">
        <v>149</v>
      </c>
      <c r="E535" s="95">
        <v>3.4</v>
      </c>
      <c r="F535" s="15">
        <v>9.26</v>
      </c>
      <c r="G535" s="16">
        <v>12.04</v>
      </c>
      <c r="H535" s="16">
        <f t="shared" si="61"/>
        <v>40.94</v>
      </c>
      <c r="I535" s="46"/>
      <c r="K535" s="33"/>
      <c r="L535" s="78"/>
    </row>
    <row r="536" spans="1:12" s="34" customFormat="1" ht="19.5" customHeight="1" x14ac:dyDescent="0.2">
      <c r="A536" s="66" t="s">
        <v>751</v>
      </c>
      <c r="B536" s="88" t="s">
        <v>179</v>
      </c>
      <c r="C536" s="90" t="s">
        <v>276</v>
      </c>
      <c r="D536" s="89" t="s">
        <v>149</v>
      </c>
      <c r="E536" s="95">
        <v>21.76</v>
      </c>
      <c r="F536" s="15">
        <v>10.66</v>
      </c>
      <c r="G536" s="16">
        <v>13.86</v>
      </c>
      <c r="H536" s="16">
        <f t="shared" si="61"/>
        <v>301.58999999999997</v>
      </c>
      <c r="I536" s="46"/>
      <c r="K536" s="33"/>
      <c r="L536" s="78"/>
    </row>
    <row r="537" spans="1:12" s="34" customFormat="1" ht="22.5" x14ac:dyDescent="0.2">
      <c r="A537" s="66" t="s">
        <v>752</v>
      </c>
      <c r="B537" s="88" t="s">
        <v>277</v>
      </c>
      <c r="C537" s="90" t="s">
        <v>279</v>
      </c>
      <c r="D537" s="89" t="s">
        <v>145</v>
      </c>
      <c r="E537" s="95">
        <v>1</v>
      </c>
      <c r="F537" s="15">
        <v>11.87</v>
      </c>
      <c r="G537" s="16">
        <v>15.43</v>
      </c>
      <c r="H537" s="16">
        <f t="shared" si="61"/>
        <v>15.43</v>
      </c>
      <c r="I537" s="46"/>
      <c r="K537" s="33"/>
      <c r="L537" s="78"/>
    </row>
    <row r="538" spans="1:12" s="34" customFormat="1" ht="22.5" x14ac:dyDescent="0.2">
      <c r="A538" s="66" t="s">
        <v>753</v>
      </c>
      <c r="B538" s="88" t="s">
        <v>180</v>
      </c>
      <c r="C538" s="90" t="s">
        <v>280</v>
      </c>
      <c r="D538" s="89" t="s">
        <v>145</v>
      </c>
      <c r="E538" s="95">
        <v>1</v>
      </c>
      <c r="F538" s="15">
        <v>29.57</v>
      </c>
      <c r="G538" s="16">
        <v>38.44</v>
      </c>
      <c r="H538" s="16">
        <f t="shared" si="61"/>
        <v>38.44</v>
      </c>
      <c r="I538" s="46"/>
      <c r="K538" s="33"/>
      <c r="L538" s="78"/>
    </row>
    <row r="539" spans="1:12" s="34" customFormat="1" ht="22.5" x14ac:dyDescent="0.2">
      <c r="A539" s="66" t="s">
        <v>754</v>
      </c>
      <c r="B539" s="88" t="s">
        <v>181</v>
      </c>
      <c r="C539" s="90" t="s">
        <v>281</v>
      </c>
      <c r="D539" s="89" t="s">
        <v>145</v>
      </c>
      <c r="E539" s="95">
        <v>6</v>
      </c>
      <c r="F539" s="15">
        <v>72.75</v>
      </c>
      <c r="G539" s="16">
        <v>94.58</v>
      </c>
      <c r="H539" s="16">
        <f t="shared" si="61"/>
        <v>567.48</v>
      </c>
      <c r="I539" s="46"/>
      <c r="K539" s="33"/>
      <c r="L539" s="78"/>
    </row>
    <row r="540" spans="1:12" s="34" customFormat="1" ht="22.5" x14ac:dyDescent="0.2">
      <c r="A540" s="66" t="s">
        <v>755</v>
      </c>
      <c r="B540" s="88" t="s">
        <v>378</v>
      </c>
      <c r="C540" s="90" t="s">
        <v>379</v>
      </c>
      <c r="D540" s="89" t="s">
        <v>145</v>
      </c>
      <c r="E540" s="95">
        <v>2</v>
      </c>
      <c r="F540" s="15">
        <v>67.239999999999995</v>
      </c>
      <c r="G540" s="16">
        <v>87.41</v>
      </c>
      <c r="H540" s="16">
        <f t="shared" si="61"/>
        <v>174.82</v>
      </c>
      <c r="I540" s="46"/>
      <c r="K540" s="33"/>
      <c r="L540" s="78"/>
    </row>
    <row r="541" spans="1:12" s="111" customFormat="1" x14ac:dyDescent="0.2">
      <c r="A541" s="66" t="s">
        <v>756</v>
      </c>
      <c r="B541" s="51">
        <v>86885</v>
      </c>
      <c r="C541" s="110" t="s">
        <v>278</v>
      </c>
      <c r="D541" s="89" t="s">
        <v>145</v>
      </c>
      <c r="E541" s="95">
        <v>6</v>
      </c>
      <c r="F541" s="15">
        <v>11.58</v>
      </c>
      <c r="G541" s="16">
        <v>15.05</v>
      </c>
      <c r="H541" s="16">
        <f t="shared" si="61"/>
        <v>90.3</v>
      </c>
      <c r="I541" s="46"/>
      <c r="K541" s="112"/>
      <c r="L541" s="78"/>
    </row>
    <row r="542" spans="1:12" x14ac:dyDescent="0.2">
      <c r="C542" s="64" t="s">
        <v>117</v>
      </c>
      <c r="D542" s="50"/>
      <c r="E542" s="18"/>
      <c r="F542" s="15"/>
      <c r="G542" s="16"/>
      <c r="H542" s="16"/>
      <c r="I542" s="25"/>
      <c r="K542" s="76"/>
      <c r="L542" s="79"/>
    </row>
    <row r="543" spans="1:12" ht="22.5" x14ac:dyDescent="0.2">
      <c r="A543" s="50" t="s">
        <v>757</v>
      </c>
      <c r="B543" s="88" t="s">
        <v>182</v>
      </c>
      <c r="C543" s="90" t="s">
        <v>339</v>
      </c>
      <c r="D543" s="89" t="s">
        <v>149</v>
      </c>
      <c r="E543" s="95">
        <v>9.26</v>
      </c>
      <c r="F543" s="15">
        <v>14.06</v>
      </c>
      <c r="G543" s="16">
        <v>18.28</v>
      </c>
      <c r="H543" s="16">
        <f t="shared" ref="H543:H554" si="62">ROUND(G543*E543,2)</f>
        <v>169.27</v>
      </c>
      <c r="I543" s="25"/>
      <c r="K543" s="76"/>
      <c r="L543" s="79"/>
    </row>
    <row r="544" spans="1:12" ht="22.5" x14ac:dyDescent="0.2">
      <c r="A544" s="50" t="s">
        <v>758</v>
      </c>
      <c r="B544" s="88" t="s">
        <v>183</v>
      </c>
      <c r="C544" s="90" t="s">
        <v>340</v>
      </c>
      <c r="D544" s="89" t="s">
        <v>149</v>
      </c>
      <c r="E544" s="95">
        <v>6.95</v>
      </c>
      <c r="F544" s="15">
        <v>20.27</v>
      </c>
      <c r="G544" s="16">
        <v>26.35</v>
      </c>
      <c r="H544" s="16">
        <f t="shared" si="62"/>
        <v>183.13</v>
      </c>
      <c r="I544" s="25"/>
      <c r="K544" s="76"/>
      <c r="L544" s="79"/>
    </row>
    <row r="545" spans="1:12" ht="22.5" x14ac:dyDescent="0.2">
      <c r="A545" s="50" t="s">
        <v>759</v>
      </c>
      <c r="B545" s="88" t="s">
        <v>184</v>
      </c>
      <c r="C545" s="90" t="s">
        <v>341</v>
      </c>
      <c r="D545" s="89" t="s">
        <v>149</v>
      </c>
      <c r="E545" s="95">
        <v>27.41</v>
      </c>
      <c r="F545" s="15">
        <v>30.67</v>
      </c>
      <c r="G545" s="16">
        <v>39.869999999999997</v>
      </c>
      <c r="H545" s="16">
        <f t="shared" si="62"/>
        <v>1092.8399999999999</v>
      </c>
      <c r="I545" s="25"/>
      <c r="K545" s="76"/>
      <c r="L545" s="79"/>
    </row>
    <row r="546" spans="1:12" ht="22.5" x14ac:dyDescent="0.2">
      <c r="A546" s="50" t="s">
        <v>760</v>
      </c>
      <c r="B546" s="88" t="s">
        <v>185</v>
      </c>
      <c r="C546" s="90" t="s">
        <v>342</v>
      </c>
      <c r="D546" s="89" t="s">
        <v>149</v>
      </c>
      <c r="E546" s="95">
        <v>3.17</v>
      </c>
      <c r="F546" s="15">
        <v>39.549999999999997</v>
      </c>
      <c r="G546" s="16">
        <v>51.42</v>
      </c>
      <c r="H546" s="16">
        <f t="shared" si="62"/>
        <v>163</v>
      </c>
      <c r="I546" s="25"/>
      <c r="K546" s="76"/>
      <c r="L546" s="79"/>
    </row>
    <row r="547" spans="1:12" ht="22.5" x14ac:dyDescent="0.2">
      <c r="A547" s="50" t="s">
        <v>761</v>
      </c>
      <c r="B547" s="88" t="s">
        <v>283</v>
      </c>
      <c r="C547" s="90" t="s">
        <v>282</v>
      </c>
      <c r="D547" s="89" t="s">
        <v>145</v>
      </c>
      <c r="E547" s="95">
        <v>6</v>
      </c>
      <c r="F547" s="15">
        <v>8.5399999999999991</v>
      </c>
      <c r="G547" s="16">
        <v>11.1</v>
      </c>
      <c r="H547" s="16">
        <f t="shared" si="62"/>
        <v>66.599999999999994</v>
      </c>
      <c r="I547" s="25"/>
      <c r="K547" s="76"/>
      <c r="L547" s="79"/>
    </row>
    <row r="548" spans="1:12" ht="22.5" x14ac:dyDescent="0.2">
      <c r="A548" s="50" t="s">
        <v>762</v>
      </c>
      <c r="B548" s="88" t="s">
        <v>285</v>
      </c>
      <c r="C548" s="90" t="s">
        <v>284</v>
      </c>
      <c r="D548" s="89" t="s">
        <v>145</v>
      </c>
      <c r="E548" s="95">
        <v>2</v>
      </c>
      <c r="F548" s="15">
        <v>8.3699999999999992</v>
      </c>
      <c r="G548" s="16">
        <v>10.88</v>
      </c>
      <c r="H548" s="16">
        <f t="shared" si="62"/>
        <v>21.76</v>
      </c>
      <c r="I548" s="25"/>
      <c r="K548" s="76"/>
      <c r="L548" s="79"/>
    </row>
    <row r="549" spans="1:12" ht="22.5" x14ac:dyDescent="0.2">
      <c r="A549" s="50" t="s">
        <v>763</v>
      </c>
      <c r="B549" s="88" t="s">
        <v>401</v>
      </c>
      <c r="C549" s="90" t="s">
        <v>402</v>
      </c>
      <c r="D549" s="89" t="s">
        <v>145</v>
      </c>
      <c r="E549" s="95">
        <v>2</v>
      </c>
      <c r="F549" s="15">
        <v>281.7</v>
      </c>
      <c r="G549" s="16">
        <v>366.21</v>
      </c>
      <c r="H549" s="16">
        <f t="shared" si="62"/>
        <v>732.42</v>
      </c>
      <c r="I549" s="25"/>
      <c r="K549" s="76"/>
      <c r="L549" s="79"/>
    </row>
    <row r="550" spans="1:12" ht="22.5" x14ac:dyDescent="0.2">
      <c r="A550" s="50" t="s">
        <v>764</v>
      </c>
      <c r="B550" s="88" t="s">
        <v>187</v>
      </c>
      <c r="C550" s="90" t="s">
        <v>188</v>
      </c>
      <c r="D550" s="89" t="s">
        <v>145</v>
      </c>
      <c r="E550" s="95">
        <v>3</v>
      </c>
      <c r="F550" s="15">
        <v>259.14999999999998</v>
      </c>
      <c r="G550" s="16">
        <v>336.9</v>
      </c>
      <c r="H550" s="16">
        <f t="shared" si="62"/>
        <v>1010.7</v>
      </c>
      <c r="I550" s="25"/>
      <c r="K550" s="76"/>
      <c r="L550" s="79"/>
    </row>
    <row r="551" spans="1:12" x14ac:dyDescent="0.2">
      <c r="A551" s="50" t="s">
        <v>765</v>
      </c>
      <c r="B551" s="88" t="s">
        <v>403</v>
      </c>
      <c r="C551" s="90" t="s">
        <v>404</v>
      </c>
      <c r="D551" s="89" t="s">
        <v>145</v>
      </c>
      <c r="E551" s="95">
        <v>4</v>
      </c>
      <c r="F551" s="15">
        <v>104.88</v>
      </c>
      <c r="G551" s="16">
        <v>136.34</v>
      </c>
      <c r="H551" s="16">
        <f t="shared" si="62"/>
        <v>545.36</v>
      </c>
      <c r="I551" s="25"/>
      <c r="K551" s="76"/>
      <c r="L551" s="79"/>
    </row>
    <row r="552" spans="1:12" x14ac:dyDescent="0.2">
      <c r="A552" s="50" t="s">
        <v>766</v>
      </c>
      <c r="B552" s="88" t="s">
        <v>189</v>
      </c>
      <c r="C552" s="90" t="s">
        <v>344</v>
      </c>
      <c r="D552" s="89" t="s">
        <v>145</v>
      </c>
      <c r="E552" s="95">
        <v>7</v>
      </c>
      <c r="F552" s="15">
        <v>8.44</v>
      </c>
      <c r="G552" s="16">
        <v>10.97</v>
      </c>
      <c r="H552" s="16">
        <f t="shared" si="62"/>
        <v>76.790000000000006</v>
      </c>
      <c r="I552" s="25"/>
      <c r="K552" s="76"/>
      <c r="L552" s="79"/>
    </row>
    <row r="553" spans="1:12" ht="22.5" x14ac:dyDescent="0.2">
      <c r="A553" s="50" t="s">
        <v>767</v>
      </c>
      <c r="B553" s="88" t="s">
        <v>288</v>
      </c>
      <c r="C553" s="90" t="s">
        <v>289</v>
      </c>
      <c r="D553" s="89" t="s">
        <v>145</v>
      </c>
      <c r="E553" s="95">
        <v>1</v>
      </c>
      <c r="F553" s="15">
        <v>3602.49</v>
      </c>
      <c r="G553" s="16">
        <v>4683.24</v>
      </c>
      <c r="H553" s="16">
        <f t="shared" si="62"/>
        <v>4683.24</v>
      </c>
      <c r="I553" s="25"/>
      <c r="K553" s="76"/>
      <c r="L553" s="79"/>
    </row>
    <row r="554" spans="1:12" ht="22.5" x14ac:dyDescent="0.2">
      <c r="A554" s="50" t="s">
        <v>768</v>
      </c>
      <c r="B554" s="88" t="s">
        <v>290</v>
      </c>
      <c r="C554" s="90" t="s">
        <v>291</v>
      </c>
      <c r="D554" s="89" t="s">
        <v>145</v>
      </c>
      <c r="E554" s="95">
        <v>1</v>
      </c>
      <c r="F554" s="15">
        <v>1828.69</v>
      </c>
      <c r="G554" s="16">
        <v>2377.3000000000002</v>
      </c>
      <c r="H554" s="16">
        <f t="shared" si="62"/>
        <v>2377.3000000000002</v>
      </c>
      <c r="I554" s="25"/>
      <c r="K554" s="76"/>
      <c r="L554" s="79"/>
    </row>
    <row r="555" spans="1:12" x14ac:dyDescent="0.2">
      <c r="C555" s="64" t="s">
        <v>118</v>
      </c>
      <c r="D555" s="50"/>
      <c r="E555" s="14"/>
      <c r="F555" s="14"/>
      <c r="G555" s="14"/>
      <c r="H555" s="14"/>
      <c r="L555" s="79"/>
    </row>
    <row r="556" spans="1:12" x14ac:dyDescent="0.2">
      <c r="A556" s="50" t="s">
        <v>769</v>
      </c>
      <c r="B556" s="50">
        <v>86901</v>
      </c>
      <c r="C556" s="110" t="s">
        <v>292</v>
      </c>
      <c r="D556" s="89" t="s">
        <v>145</v>
      </c>
      <c r="E556" s="95">
        <v>4</v>
      </c>
      <c r="F556" s="15">
        <v>107.67</v>
      </c>
      <c r="G556" s="16">
        <v>139.97</v>
      </c>
      <c r="H556" s="16">
        <f t="shared" ref="H556:H571" si="63">ROUND(G556*E556,2)</f>
        <v>559.88</v>
      </c>
      <c r="L556" s="79"/>
    </row>
    <row r="557" spans="1:12" x14ac:dyDescent="0.2">
      <c r="A557" s="50" t="s">
        <v>770</v>
      </c>
      <c r="B557" s="50">
        <v>86900</v>
      </c>
      <c r="C557" s="110" t="s">
        <v>293</v>
      </c>
      <c r="D557" s="89" t="s">
        <v>145</v>
      </c>
      <c r="E557" s="95">
        <v>4</v>
      </c>
      <c r="F557" s="15">
        <v>129.66</v>
      </c>
      <c r="G557" s="16">
        <v>168.56</v>
      </c>
      <c r="H557" s="16">
        <f t="shared" si="63"/>
        <v>674.24</v>
      </c>
      <c r="L557" s="79"/>
    </row>
    <row r="558" spans="1:12" x14ac:dyDescent="0.2">
      <c r="A558" s="50" t="s">
        <v>771</v>
      </c>
      <c r="B558" s="50">
        <v>86872</v>
      </c>
      <c r="C558" s="110" t="s">
        <v>382</v>
      </c>
      <c r="D558" s="89" t="s">
        <v>145</v>
      </c>
      <c r="E558" s="95">
        <v>2</v>
      </c>
      <c r="F558" s="15">
        <v>580.48</v>
      </c>
      <c r="G558" s="16">
        <v>754.62</v>
      </c>
      <c r="H558" s="16">
        <f t="shared" si="63"/>
        <v>1509.24</v>
      </c>
      <c r="L558" s="79"/>
    </row>
    <row r="559" spans="1:12" x14ac:dyDescent="0.2">
      <c r="A559" s="50" t="s">
        <v>772</v>
      </c>
      <c r="B559" s="88" t="s">
        <v>297</v>
      </c>
      <c r="C559" s="90" t="s">
        <v>298</v>
      </c>
      <c r="D559" s="89" t="s">
        <v>145</v>
      </c>
      <c r="E559" s="95">
        <v>4</v>
      </c>
      <c r="F559" s="15">
        <v>73.569999999999993</v>
      </c>
      <c r="G559" s="16">
        <v>95.64</v>
      </c>
      <c r="H559" s="16">
        <f t="shared" si="63"/>
        <v>382.56</v>
      </c>
      <c r="L559" s="79"/>
    </row>
    <row r="560" spans="1:12" ht="22.5" x14ac:dyDescent="0.2">
      <c r="A560" s="50" t="s">
        <v>773</v>
      </c>
      <c r="B560" s="88" t="s">
        <v>295</v>
      </c>
      <c r="C560" s="90" t="s">
        <v>296</v>
      </c>
      <c r="D560" s="89" t="s">
        <v>145</v>
      </c>
      <c r="E560" s="95">
        <v>4</v>
      </c>
      <c r="F560" s="15">
        <v>37.270000000000003</v>
      </c>
      <c r="G560" s="16">
        <v>48.45</v>
      </c>
      <c r="H560" s="16">
        <f t="shared" si="63"/>
        <v>193.8</v>
      </c>
      <c r="L560" s="79"/>
    </row>
    <row r="561" spans="1:12" x14ac:dyDescent="0.2">
      <c r="A561" s="50" t="s">
        <v>774</v>
      </c>
      <c r="B561" s="88" t="s">
        <v>383</v>
      </c>
      <c r="C561" s="90" t="s">
        <v>384</v>
      </c>
      <c r="D561" s="89" t="s">
        <v>145</v>
      </c>
      <c r="E561" s="95">
        <v>2</v>
      </c>
      <c r="F561" s="15">
        <v>33.99</v>
      </c>
      <c r="G561" s="16">
        <v>44.19</v>
      </c>
      <c r="H561" s="16">
        <f t="shared" si="63"/>
        <v>88.38</v>
      </c>
      <c r="L561" s="79"/>
    </row>
    <row r="562" spans="1:12" ht="22.5" x14ac:dyDescent="0.2">
      <c r="A562" s="50" t="s">
        <v>775</v>
      </c>
      <c r="B562" s="88" t="s">
        <v>1011</v>
      </c>
      <c r="C562" s="90" t="s">
        <v>1010</v>
      </c>
      <c r="D562" s="89" t="s">
        <v>145</v>
      </c>
      <c r="E562" s="95">
        <v>10</v>
      </c>
      <c r="F562" s="15">
        <v>22.92</v>
      </c>
      <c r="G562" s="16">
        <v>29.8</v>
      </c>
      <c r="H562" s="16">
        <f t="shared" si="63"/>
        <v>298</v>
      </c>
      <c r="L562" s="79"/>
    </row>
    <row r="563" spans="1:12" x14ac:dyDescent="0.2">
      <c r="A563" s="50" t="s">
        <v>776</v>
      </c>
      <c r="B563" s="88" t="s">
        <v>299</v>
      </c>
      <c r="C563" s="90" t="s">
        <v>300</v>
      </c>
      <c r="D563" s="89" t="s">
        <v>145</v>
      </c>
      <c r="E563" s="95">
        <v>2</v>
      </c>
      <c r="F563" s="15">
        <v>346.52</v>
      </c>
      <c r="G563" s="16">
        <v>450.48</v>
      </c>
      <c r="H563" s="16">
        <f t="shared" si="63"/>
        <v>900.96</v>
      </c>
      <c r="L563" s="79"/>
    </row>
    <row r="564" spans="1:12" x14ac:dyDescent="0.2">
      <c r="A564" s="50" t="s">
        <v>777</v>
      </c>
      <c r="B564" s="88" t="s">
        <v>196</v>
      </c>
      <c r="C564" s="90" t="s">
        <v>193</v>
      </c>
      <c r="D564" s="89" t="s">
        <v>145</v>
      </c>
      <c r="E564" s="95">
        <v>2</v>
      </c>
      <c r="F564" s="15">
        <v>33.64</v>
      </c>
      <c r="G564" s="16">
        <v>43.73</v>
      </c>
      <c r="H564" s="16">
        <f t="shared" si="63"/>
        <v>87.46</v>
      </c>
      <c r="L564" s="79"/>
    </row>
    <row r="565" spans="1:12" x14ac:dyDescent="0.2">
      <c r="A565" s="50" t="s">
        <v>778</v>
      </c>
      <c r="B565" s="88" t="s">
        <v>385</v>
      </c>
      <c r="C565" s="90" t="s">
        <v>386</v>
      </c>
      <c r="D565" s="89" t="s">
        <v>145</v>
      </c>
      <c r="E565" s="95">
        <v>2</v>
      </c>
      <c r="F565" s="15">
        <v>63.46</v>
      </c>
      <c r="G565" s="16">
        <v>82.5</v>
      </c>
      <c r="H565" s="16">
        <f t="shared" si="63"/>
        <v>165</v>
      </c>
      <c r="L565" s="79"/>
    </row>
    <row r="566" spans="1:12" x14ac:dyDescent="0.2">
      <c r="A566" s="50" t="s">
        <v>779</v>
      </c>
      <c r="B566" s="88" t="s">
        <v>387</v>
      </c>
      <c r="C566" s="90" t="s">
        <v>388</v>
      </c>
      <c r="D566" s="89" t="s">
        <v>145</v>
      </c>
      <c r="E566" s="95">
        <v>2</v>
      </c>
      <c r="F566" s="15">
        <v>30.97</v>
      </c>
      <c r="G566" s="16">
        <v>40.26</v>
      </c>
      <c r="H566" s="16">
        <f t="shared" si="63"/>
        <v>80.52</v>
      </c>
      <c r="L566" s="79"/>
    </row>
    <row r="567" spans="1:12" x14ac:dyDescent="0.2">
      <c r="A567" s="50" t="s">
        <v>780</v>
      </c>
      <c r="B567" s="88" t="s">
        <v>389</v>
      </c>
      <c r="C567" s="90" t="s">
        <v>390</v>
      </c>
      <c r="D567" s="89" t="s">
        <v>145</v>
      </c>
      <c r="E567" s="95">
        <v>2</v>
      </c>
      <c r="F567" s="15">
        <v>18.86</v>
      </c>
      <c r="G567" s="16">
        <v>24.52</v>
      </c>
      <c r="H567" s="16">
        <f t="shared" si="63"/>
        <v>49.04</v>
      </c>
      <c r="L567" s="79"/>
    </row>
    <row r="568" spans="1:12" x14ac:dyDescent="0.2">
      <c r="A568" s="50" t="s">
        <v>781</v>
      </c>
      <c r="B568" s="88" t="s">
        <v>191</v>
      </c>
      <c r="C568" s="90" t="s">
        <v>302</v>
      </c>
      <c r="D568" s="89" t="s">
        <v>145</v>
      </c>
      <c r="E568" s="95">
        <v>2</v>
      </c>
      <c r="F568" s="15">
        <v>23.57</v>
      </c>
      <c r="G568" s="16">
        <v>30.64</v>
      </c>
      <c r="H568" s="16">
        <f t="shared" si="63"/>
        <v>61.28</v>
      </c>
      <c r="L568" s="79"/>
    </row>
    <row r="569" spans="1:12" ht="22.5" x14ac:dyDescent="0.2">
      <c r="A569" s="50" t="s">
        <v>782</v>
      </c>
      <c r="B569" s="88" t="s">
        <v>192</v>
      </c>
      <c r="C569" s="90" t="s">
        <v>303</v>
      </c>
      <c r="D569" s="89" t="s">
        <v>145</v>
      </c>
      <c r="E569" s="95">
        <v>2</v>
      </c>
      <c r="F569" s="15">
        <v>50.46</v>
      </c>
      <c r="G569" s="16">
        <v>65.599999999999994</v>
      </c>
      <c r="H569" s="16">
        <f t="shared" si="63"/>
        <v>131.19999999999999</v>
      </c>
      <c r="L569" s="79"/>
    </row>
    <row r="570" spans="1:12" x14ac:dyDescent="0.2">
      <c r="A570" s="50" t="s">
        <v>783</v>
      </c>
      <c r="B570" s="88" t="s">
        <v>345</v>
      </c>
      <c r="C570" s="90" t="s">
        <v>346</v>
      </c>
      <c r="D570" s="89" t="s">
        <v>121</v>
      </c>
      <c r="E570" s="95">
        <v>2</v>
      </c>
      <c r="F570" s="15">
        <v>532.5</v>
      </c>
      <c r="G570" s="16">
        <v>692.25</v>
      </c>
      <c r="H570" s="16">
        <f t="shared" si="63"/>
        <v>1384.5</v>
      </c>
      <c r="L570" s="79"/>
    </row>
    <row r="571" spans="1:12" x14ac:dyDescent="0.2">
      <c r="A571" s="50" t="s">
        <v>662</v>
      </c>
      <c r="B571" s="88" t="s">
        <v>1013</v>
      </c>
      <c r="C571" s="90" t="s">
        <v>1012</v>
      </c>
      <c r="D571" s="89" t="s">
        <v>121</v>
      </c>
      <c r="E571" s="95">
        <v>12.42</v>
      </c>
      <c r="F571" s="15">
        <v>275.19</v>
      </c>
      <c r="G571" s="16">
        <v>357.75</v>
      </c>
      <c r="H571" s="16">
        <f t="shared" si="63"/>
        <v>4443.26</v>
      </c>
      <c r="L571" s="79"/>
    </row>
    <row r="572" spans="1:12" x14ac:dyDescent="0.2">
      <c r="C572" s="64" t="s">
        <v>195</v>
      </c>
      <c r="D572" s="50"/>
      <c r="E572" s="14"/>
      <c r="F572" s="14"/>
      <c r="G572" s="14"/>
      <c r="H572" s="14"/>
      <c r="L572" s="79"/>
    </row>
    <row r="573" spans="1:12" ht="22.5" x14ac:dyDescent="0.2">
      <c r="A573" s="50" t="s">
        <v>780</v>
      </c>
      <c r="B573" s="88" t="s">
        <v>198</v>
      </c>
      <c r="C573" s="90" t="s">
        <v>304</v>
      </c>
      <c r="D573" s="89" t="s">
        <v>149</v>
      </c>
      <c r="E573" s="95">
        <v>17.2</v>
      </c>
      <c r="F573" s="15">
        <v>25.59</v>
      </c>
      <c r="G573" s="16">
        <v>33.270000000000003</v>
      </c>
      <c r="H573" s="16">
        <f t="shared" ref="H573:H574" si="64">ROUND(G573*E573,2)</f>
        <v>572.24</v>
      </c>
      <c r="L573" s="79"/>
    </row>
    <row r="574" spans="1:12" x14ac:dyDescent="0.2">
      <c r="A574" s="50" t="s">
        <v>781</v>
      </c>
      <c r="B574" s="88" t="s">
        <v>347</v>
      </c>
      <c r="C574" s="90" t="s">
        <v>348</v>
      </c>
      <c r="D574" s="89" t="s">
        <v>145</v>
      </c>
      <c r="E574" s="95">
        <v>4</v>
      </c>
      <c r="F574" s="15">
        <v>145.9</v>
      </c>
      <c r="G574" s="16">
        <v>189.67</v>
      </c>
      <c r="H574" s="16">
        <f t="shared" si="64"/>
        <v>758.68</v>
      </c>
      <c r="L574" s="79"/>
    </row>
    <row r="575" spans="1:12" x14ac:dyDescent="0.2">
      <c r="D575" s="50"/>
      <c r="E575" s="14"/>
      <c r="F575" s="14"/>
      <c r="G575" s="14"/>
      <c r="H575" s="20">
        <f>SUM(H530:H574)</f>
        <v>27045.760000000006</v>
      </c>
      <c r="I575" s="24" t="e">
        <f>H575/#REF!</f>
        <v>#REF!</v>
      </c>
      <c r="L575" s="80"/>
    </row>
    <row r="576" spans="1:12" s="34" customFormat="1" x14ac:dyDescent="0.2">
      <c r="A576" s="57" t="s">
        <v>94</v>
      </c>
      <c r="B576" s="49"/>
      <c r="C576" s="63" t="s">
        <v>114</v>
      </c>
      <c r="D576" s="96"/>
      <c r="E576" s="36"/>
      <c r="F576" s="94"/>
      <c r="G576" s="94"/>
      <c r="H576" s="94"/>
      <c r="I576" s="45"/>
      <c r="K576" s="33"/>
      <c r="L576" s="78"/>
    </row>
    <row r="577" spans="1:12" s="34" customFormat="1" x14ac:dyDescent="0.2">
      <c r="A577" s="66" t="s">
        <v>784</v>
      </c>
      <c r="B577" s="88" t="s">
        <v>199</v>
      </c>
      <c r="C577" s="90" t="s">
        <v>200</v>
      </c>
      <c r="D577" s="89" t="s">
        <v>121</v>
      </c>
      <c r="E577" s="95">
        <v>156.94999999999999</v>
      </c>
      <c r="F577" s="15">
        <v>9.1999999999999993</v>
      </c>
      <c r="G577" s="16">
        <v>11.96</v>
      </c>
      <c r="H577" s="16">
        <f t="shared" ref="H577:H578" si="65">ROUND(G577*E577,2)</f>
        <v>1877.12</v>
      </c>
      <c r="I577" s="46"/>
      <c r="K577" s="33"/>
      <c r="L577" s="78"/>
    </row>
    <row r="578" spans="1:12" s="34" customFormat="1" ht="22.5" x14ac:dyDescent="0.2">
      <c r="A578" s="66" t="s">
        <v>785</v>
      </c>
      <c r="B578" s="88" t="s">
        <v>307</v>
      </c>
      <c r="C578" s="90" t="s">
        <v>306</v>
      </c>
      <c r="D578" s="89" t="s">
        <v>121</v>
      </c>
      <c r="E578" s="95">
        <v>10.039999999999999</v>
      </c>
      <c r="F578" s="15">
        <v>68</v>
      </c>
      <c r="G578" s="16">
        <v>88.4</v>
      </c>
      <c r="H578" s="16">
        <f t="shared" si="65"/>
        <v>887.54</v>
      </c>
      <c r="I578" s="46"/>
      <c r="K578" s="33"/>
      <c r="L578" s="78"/>
    </row>
    <row r="579" spans="1:12" x14ac:dyDescent="0.2">
      <c r="D579" s="50"/>
      <c r="E579" s="14"/>
      <c r="F579" s="14"/>
      <c r="G579" s="14"/>
      <c r="H579" s="20">
        <f>SUM(H577:H578)</f>
        <v>2764.66</v>
      </c>
      <c r="I579" s="24" t="e">
        <f>H579/H$1010</f>
        <v>#DIV/0!</v>
      </c>
      <c r="L579" s="83"/>
    </row>
    <row r="580" spans="1:12" s="34" customFormat="1" x14ac:dyDescent="0.2">
      <c r="A580" s="57" t="s">
        <v>95</v>
      </c>
      <c r="B580" s="49"/>
      <c r="C580" s="63" t="s">
        <v>119</v>
      </c>
      <c r="D580" s="96"/>
      <c r="E580" s="36"/>
      <c r="F580" s="94"/>
      <c r="G580" s="94"/>
      <c r="H580" s="94"/>
      <c r="I580" s="45"/>
      <c r="K580" s="33"/>
      <c r="L580" s="78"/>
    </row>
    <row r="581" spans="1:12" s="34" customFormat="1" ht="22.5" x14ac:dyDescent="0.2">
      <c r="A581" s="66" t="s">
        <v>786</v>
      </c>
      <c r="B581" s="88" t="s">
        <v>201</v>
      </c>
      <c r="C581" s="90" t="s">
        <v>308</v>
      </c>
      <c r="D581" s="89" t="s">
        <v>122</v>
      </c>
      <c r="E581" s="95">
        <v>15.09</v>
      </c>
      <c r="F581" s="15">
        <v>271.11</v>
      </c>
      <c r="G581" s="16">
        <v>352.44</v>
      </c>
      <c r="H581" s="16">
        <f t="shared" ref="H581:H585" si="66">ROUND(G581*E581,2)</f>
        <v>5318.32</v>
      </c>
      <c r="I581" s="46"/>
      <c r="K581" s="33"/>
      <c r="L581" s="78"/>
    </row>
    <row r="582" spans="1:12" s="34" customFormat="1" ht="21" customHeight="1" x14ac:dyDescent="0.2">
      <c r="A582" s="66" t="s">
        <v>787</v>
      </c>
      <c r="B582" s="88" t="s">
        <v>202</v>
      </c>
      <c r="C582" s="90" t="s">
        <v>309</v>
      </c>
      <c r="D582" s="89" t="s">
        <v>122</v>
      </c>
      <c r="E582" s="95">
        <v>6.47</v>
      </c>
      <c r="F582" s="15">
        <v>497.82</v>
      </c>
      <c r="G582" s="16">
        <v>647.16999999999996</v>
      </c>
      <c r="H582" s="16">
        <f t="shared" si="66"/>
        <v>4187.1899999999996</v>
      </c>
      <c r="I582" s="46"/>
      <c r="K582" s="33"/>
      <c r="L582" s="78"/>
    </row>
    <row r="583" spans="1:12" s="34" customFormat="1" ht="21" customHeight="1" x14ac:dyDescent="0.2">
      <c r="A583" s="66" t="s">
        <v>788</v>
      </c>
      <c r="B583" s="88" t="s">
        <v>1017</v>
      </c>
      <c r="C583" s="90" t="s">
        <v>1016</v>
      </c>
      <c r="D583" s="89" t="s">
        <v>121</v>
      </c>
      <c r="E583" s="95">
        <v>215.5</v>
      </c>
      <c r="F583" s="15">
        <v>53.94</v>
      </c>
      <c r="G583" s="16">
        <v>70.12</v>
      </c>
      <c r="H583" s="16">
        <f t="shared" si="66"/>
        <v>15110.86</v>
      </c>
      <c r="I583" s="46"/>
      <c r="K583" s="33"/>
      <c r="L583" s="78"/>
    </row>
    <row r="584" spans="1:12" s="34" customFormat="1" ht="21" customHeight="1" x14ac:dyDescent="0.2">
      <c r="A584" s="66" t="s">
        <v>789</v>
      </c>
      <c r="B584" s="88" t="s">
        <v>1019</v>
      </c>
      <c r="C584" s="90" t="s">
        <v>1018</v>
      </c>
      <c r="D584" s="89" t="s">
        <v>149</v>
      </c>
      <c r="E584" s="95">
        <v>46.8</v>
      </c>
      <c r="F584" s="15">
        <v>9.7899999999999991</v>
      </c>
      <c r="G584" s="16">
        <v>12.73</v>
      </c>
      <c r="H584" s="16">
        <f t="shared" si="66"/>
        <v>595.76</v>
      </c>
      <c r="I584" s="46"/>
      <c r="K584" s="33"/>
      <c r="L584" s="78"/>
    </row>
    <row r="585" spans="1:12" s="34" customFormat="1" x14ac:dyDescent="0.2">
      <c r="A585" s="66" t="s">
        <v>1030</v>
      </c>
      <c r="B585" s="88" t="s">
        <v>204</v>
      </c>
      <c r="C585" s="90" t="s">
        <v>203</v>
      </c>
      <c r="D585" s="89" t="s">
        <v>149</v>
      </c>
      <c r="E585" s="95">
        <v>36.1</v>
      </c>
      <c r="F585" s="15">
        <v>35.07</v>
      </c>
      <c r="G585" s="16">
        <v>45.59</v>
      </c>
      <c r="H585" s="16">
        <f t="shared" si="66"/>
        <v>1645.8</v>
      </c>
      <c r="I585" s="46"/>
      <c r="K585" s="33"/>
      <c r="L585" s="78"/>
    </row>
    <row r="586" spans="1:12" x14ac:dyDescent="0.2">
      <c r="D586" s="50"/>
      <c r="E586" s="14"/>
      <c r="F586" s="14"/>
      <c r="G586" s="14"/>
      <c r="H586" s="20">
        <f>SUM(H581:H585)</f>
        <v>26857.929999999997</v>
      </c>
      <c r="I586" s="24" t="e">
        <f>H586/H$1010</f>
        <v>#DIV/0!</v>
      </c>
      <c r="L586" s="80"/>
    </row>
    <row r="587" spans="1:12" s="34" customFormat="1" x14ac:dyDescent="0.2">
      <c r="A587" s="57" t="s">
        <v>96</v>
      </c>
      <c r="B587" s="49"/>
      <c r="C587" s="63" t="s">
        <v>13</v>
      </c>
      <c r="D587" s="96"/>
      <c r="E587" s="36"/>
      <c r="F587" s="94"/>
      <c r="G587" s="94"/>
      <c r="H587" s="94"/>
      <c r="I587" s="45"/>
      <c r="K587" s="33"/>
      <c r="L587" s="78"/>
    </row>
    <row r="588" spans="1:12" s="34" customFormat="1" ht="22.5" x14ac:dyDescent="0.2">
      <c r="A588" s="66" t="s">
        <v>790</v>
      </c>
      <c r="B588" s="88" t="s">
        <v>205</v>
      </c>
      <c r="C588" s="90" t="s">
        <v>314</v>
      </c>
      <c r="D588" s="89" t="s">
        <v>121</v>
      </c>
      <c r="E588" s="95">
        <v>737.5</v>
      </c>
      <c r="F588" s="15">
        <v>4.9800000000000004</v>
      </c>
      <c r="G588" s="16">
        <v>6.47</v>
      </c>
      <c r="H588" s="16">
        <f t="shared" ref="H588:H593" si="67">ROUND(G588*E588,2)</f>
        <v>4771.63</v>
      </c>
      <c r="I588" s="46"/>
      <c r="K588" s="33"/>
      <c r="L588" s="78"/>
    </row>
    <row r="589" spans="1:12" s="34" customFormat="1" ht="33.75" x14ac:dyDescent="0.2">
      <c r="A589" s="66" t="s">
        <v>791</v>
      </c>
      <c r="B589" s="88" t="s">
        <v>206</v>
      </c>
      <c r="C589" s="90" t="s">
        <v>315</v>
      </c>
      <c r="D589" s="89" t="s">
        <v>121</v>
      </c>
      <c r="E589" s="95">
        <v>426.26</v>
      </c>
      <c r="F589" s="15">
        <v>27.81</v>
      </c>
      <c r="G589" s="16">
        <v>36.15</v>
      </c>
      <c r="H589" s="16">
        <f t="shared" si="67"/>
        <v>15409.3</v>
      </c>
      <c r="I589" s="46"/>
      <c r="K589" s="33"/>
      <c r="L589" s="78"/>
    </row>
    <row r="590" spans="1:12" s="34" customFormat="1" ht="33.75" x14ac:dyDescent="0.2">
      <c r="A590" s="66" t="s">
        <v>792</v>
      </c>
      <c r="B590" s="88" t="s">
        <v>207</v>
      </c>
      <c r="C590" s="90" t="s">
        <v>316</v>
      </c>
      <c r="D590" s="89" t="s">
        <v>121</v>
      </c>
      <c r="E590" s="95">
        <v>311.24</v>
      </c>
      <c r="F590" s="15">
        <v>26.83</v>
      </c>
      <c r="G590" s="16">
        <v>34.880000000000003</v>
      </c>
      <c r="H590" s="16">
        <f t="shared" si="67"/>
        <v>10856.05</v>
      </c>
      <c r="I590" s="46"/>
      <c r="K590" s="33"/>
      <c r="L590" s="78"/>
    </row>
    <row r="591" spans="1:12" s="34" customFormat="1" ht="22.5" x14ac:dyDescent="0.2">
      <c r="A591" s="66" t="s">
        <v>793</v>
      </c>
      <c r="B591" s="88" t="s">
        <v>208</v>
      </c>
      <c r="C591" s="90" t="s">
        <v>317</v>
      </c>
      <c r="D591" s="89" t="s">
        <v>121</v>
      </c>
      <c r="E591" s="95">
        <v>296.33999999999997</v>
      </c>
      <c r="F591" s="15">
        <v>50.53</v>
      </c>
      <c r="G591" s="16">
        <v>65.69</v>
      </c>
      <c r="H591" s="16">
        <f t="shared" si="67"/>
        <v>19466.57</v>
      </c>
      <c r="I591" s="46"/>
      <c r="K591" s="33"/>
      <c r="L591" s="78"/>
    </row>
    <row r="592" spans="1:12" s="34" customFormat="1" ht="22.5" x14ac:dyDescent="0.2">
      <c r="A592" s="66" t="s">
        <v>794</v>
      </c>
      <c r="B592" s="88" t="s">
        <v>312</v>
      </c>
      <c r="C592" s="90" t="s">
        <v>313</v>
      </c>
      <c r="D592" s="89" t="s">
        <v>121</v>
      </c>
      <c r="E592" s="95">
        <v>14.9</v>
      </c>
      <c r="F592" s="15">
        <v>152.18</v>
      </c>
      <c r="G592" s="16">
        <v>197.83</v>
      </c>
      <c r="H592" s="16">
        <f t="shared" si="67"/>
        <v>2947.67</v>
      </c>
      <c r="I592" s="46"/>
      <c r="K592" s="33"/>
      <c r="L592" s="78"/>
    </row>
    <row r="593" spans="1:12" x14ac:dyDescent="0.2">
      <c r="A593" s="66" t="s">
        <v>1033</v>
      </c>
      <c r="B593" s="88" t="s">
        <v>1013</v>
      </c>
      <c r="C593" s="90" t="s">
        <v>1012</v>
      </c>
      <c r="D593" s="89" t="s">
        <v>121</v>
      </c>
      <c r="E593" s="95">
        <v>2.2999999999999998</v>
      </c>
      <c r="F593" s="15">
        <v>275.19</v>
      </c>
      <c r="G593" s="16">
        <v>357.75</v>
      </c>
      <c r="H593" s="16">
        <f t="shared" si="67"/>
        <v>822.83</v>
      </c>
      <c r="L593" s="79"/>
    </row>
    <row r="594" spans="1:12" x14ac:dyDescent="0.2">
      <c r="D594" s="50"/>
      <c r="E594" s="14"/>
      <c r="F594" s="14"/>
      <c r="G594" s="14"/>
      <c r="H594" s="20">
        <f>SUM(H588:H593)</f>
        <v>54274.05</v>
      </c>
      <c r="I594" s="24" t="e">
        <f>H594/H$1010</f>
        <v>#DIV/0!</v>
      </c>
      <c r="L594" s="80"/>
    </row>
    <row r="595" spans="1:12" s="34" customFormat="1" x14ac:dyDescent="0.2">
      <c r="A595" s="57" t="s">
        <v>97</v>
      </c>
      <c r="B595" s="49"/>
      <c r="C595" s="63" t="s">
        <v>14</v>
      </c>
      <c r="D595" s="96"/>
      <c r="E595" s="36"/>
      <c r="F595" s="94"/>
      <c r="G595" s="94"/>
      <c r="H595" s="94"/>
      <c r="I595" s="45"/>
      <c r="K595" s="33"/>
      <c r="L595" s="78"/>
    </row>
    <row r="596" spans="1:12" s="34" customFormat="1" x14ac:dyDescent="0.2">
      <c r="A596" s="66" t="s">
        <v>795</v>
      </c>
      <c r="B596" s="88" t="s">
        <v>211</v>
      </c>
      <c r="C596" s="90" t="s">
        <v>318</v>
      </c>
      <c r="D596" s="89" t="s">
        <v>121</v>
      </c>
      <c r="E596" s="95">
        <v>426.26</v>
      </c>
      <c r="F596" s="15">
        <v>1.94</v>
      </c>
      <c r="G596" s="16">
        <v>2.52</v>
      </c>
      <c r="H596" s="16">
        <f t="shared" ref="H596:H602" si="68">ROUND(G596*E596,2)</f>
        <v>1074.18</v>
      </c>
      <c r="I596" s="46"/>
      <c r="K596" s="33"/>
      <c r="L596" s="78"/>
    </row>
    <row r="597" spans="1:12" s="34" customFormat="1" x14ac:dyDescent="0.2">
      <c r="A597" s="66" t="s">
        <v>796</v>
      </c>
      <c r="B597" s="88" t="s">
        <v>212</v>
      </c>
      <c r="C597" s="90" t="s">
        <v>319</v>
      </c>
      <c r="D597" s="89" t="s">
        <v>121</v>
      </c>
      <c r="E597" s="95">
        <v>151.16</v>
      </c>
      <c r="F597" s="15">
        <v>10.38</v>
      </c>
      <c r="G597" s="16">
        <v>13.49</v>
      </c>
      <c r="H597" s="16">
        <f t="shared" si="68"/>
        <v>2039.15</v>
      </c>
      <c r="I597" s="46"/>
      <c r="K597" s="33"/>
      <c r="L597" s="78"/>
    </row>
    <row r="598" spans="1:12" s="34" customFormat="1" x14ac:dyDescent="0.2">
      <c r="A598" s="66" t="s">
        <v>797</v>
      </c>
      <c r="B598" s="88" t="s">
        <v>213</v>
      </c>
      <c r="C598" s="90" t="s">
        <v>320</v>
      </c>
      <c r="D598" s="89" t="s">
        <v>121</v>
      </c>
      <c r="E598" s="95">
        <v>96.3</v>
      </c>
      <c r="F598" s="15">
        <v>19.52</v>
      </c>
      <c r="G598" s="16">
        <v>25.38</v>
      </c>
      <c r="H598" s="16">
        <f t="shared" si="68"/>
        <v>2444.09</v>
      </c>
      <c r="I598" s="46"/>
      <c r="K598" s="33"/>
      <c r="L598" s="78"/>
    </row>
    <row r="599" spans="1:12" s="34" customFormat="1" x14ac:dyDescent="0.2">
      <c r="A599" s="66" t="s">
        <v>798</v>
      </c>
      <c r="B599" s="88" t="s">
        <v>214</v>
      </c>
      <c r="C599" s="90" t="s">
        <v>321</v>
      </c>
      <c r="D599" s="89" t="s">
        <v>121</v>
      </c>
      <c r="E599" s="95">
        <v>178.8</v>
      </c>
      <c r="F599" s="15">
        <v>18.440000000000001</v>
      </c>
      <c r="G599" s="16">
        <v>23.97</v>
      </c>
      <c r="H599" s="16">
        <f t="shared" si="68"/>
        <v>4285.84</v>
      </c>
      <c r="I599" s="46"/>
      <c r="K599" s="33"/>
      <c r="L599" s="78"/>
    </row>
    <row r="600" spans="1:12" s="34" customFormat="1" x14ac:dyDescent="0.2">
      <c r="A600" s="66" t="s">
        <v>799</v>
      </c>
      <c r="B600" s="88" t="s">
        <v>215</v>
      </c>
      <c r="C600" s="90" t="s">
        <v>349</v>
      </c>
      <c r="D600" s="89" t="s">
        <v>121</v>
      </c>
      <c r="E600" s="95">
        <v>329.96</v>
      </c>
      <c r="F600" s="15">
        <v>10.029999999999999</v>
      </c>
      <c r="G600" s="16">
        <v>13.04</v>
      </c>
      <c r="H600" s="16">
        <f t="shared" si="68"/>
        <v>4302.68</v>
      </c>
      <c r="I600" s="46"/>
      <c r="K600" s="33"/>
      <c r="L600" s="78"/>
    </row>
    <row r="601" spans="1:12" s="34" customFormat="1" x14ac:dyDescent="0.2">
      <c r="A601" s="66" t="s">
        <v>800</v>
      </c>
      <c r="B601" s="88" t="s">
        <v>216</v>
      </c>
      <c r="C601" s="90" t="s">
        <v>350</v>
      </c>
      <c r="D601" s="89" t="s">
        <v>121</v>
      </c>
      <c r="E601" s="95">
        <v>96.3</v>
      </c>
      <c r="F601" s="15">
        <v>11.46</v>
      </c>
      <c r="G601" s="16">
        <v>14.9</v>
      </c>
      <c r="H601" s="16">
        <f t="shared" si="68"/>
        <v>1434.87</v>
      </c>
      <c r="I601" s="46"/>
      <c r="K601" s="33"/>
      <c r="L601" s="78"/>
    </row>
    <row r="602" spans="1:12" s="34" customFormat="1" x14ac:dyDescent="0.2">
      <c r="A602" s="66" t="s">
        <v>801</v>
      </c>
      <c r="B602" s="88" t="s">
        <v>322</v>
      </c>
      <c r="C602" s="90" t="s">
        <v>323</v>
      </c>
      <c r="D602" s="89" t="s">
        <v>121</v>
      </c>
      <c r="E602" s="95">
        <v>19.559999999999999</v>
      </c>
      <c r="F602" s="15">
        <v>23.23</v>
      </c>
      <c r="G602" s="16">
        <v>30.2</v>
      </c>
      <c r="H602" s="16">
        <f t="shared" si="68"/>
        <v>590.71</v>
      </c>
      <c r="I602" s="46"/>
      <c r="K602" s="33"/>
      <c r="L602" s="78"/>
    </row>
    <row r="603" spans="1:12" x14ac:dyDescent="0.2">
      <c r="A603" s="59"/>
      <c r="B603" s="37"/>
      <c r="C603" s="65"/>
      <c r="D603" s="37"/>
      <c r="E603" s="97"/>
      <c r="F603" s="97"/>
      <c r="G603" s="97"/>
      <c r="H603" s="98">
        <f>SUM(H596:H602)</f>
        <v>16171.52</v>
      </c>
      <c r="I603" s="24" t="e">
        <f>H603/H$1010</f>
        <v>#DIV/0!</v>
      </c>
      <c r="L603" s="80"/>
    </row>
    <row r="604" spans="1:12" x14ac:dyDescent="0.2">
      <c r="A604" s="120" t="s">
        <v>802</v>
      </c>
      <c r="B604" s="37"/>
      <c r="C604" s="65"/>
      <c r="D604" s="37"/>
      <c r="E604" s="97"/>
      <c r="F604" s="97"/>
      <c r="G604" s="97"/>
      <c r="H604" s="98">
        <f>H456+H461+H470+H480+H484+H493+H504+H527+H575+H579+H586+H594+H603</f>
        <v>310659.31000000006</v>
      </c>
      <c r="I604" s="24" t="e">
        <f>H604/H$1010</f>
        <v>#DIV/0!</v>
      </c>
      <c r="L604" s="80"/>
    </row>
    <row r="605" spans="1:12" s="34" customFormat="1" x14ac:dyDescent="0.2">
      <c r="A605" s="113">
        <v>6</v>
      </c>
      <c r="B605" s="114"/>
      <c r="C605" s="115" t="s">
        <v>405</v>
      </c>
      <c r="D605" s="116"/>
      <c r="E605" s="117"/>
      <c r="F605" s="118"/>
      <c r="G605" s="118"/>
      <c r="H605" s="118"/>
      <c r="I605" s="45"/>
      <c r="K605" s="33"/>
    </row>
    <row r="606" spans="1:12" s="34" customFormat="1" x14ac:dyDescent="0.2">
      <c r="A606" s="57" t="s">
        <v>98</v>
      </c>
      <c r="B606" s="93"/>
      <c r="C606" s="63" t="s">
        <v>30</v>
      </c>
      <c r="D606" s="35"/>
      <c r="E606" s="36"/>
      <c r="F606" s="94"/>
      <c r="G606" s="94"/>
      <c r="H606" s="94"/>
      <c r="I606" s="45"/>
      <c r="K606" s="33"/>
    </row>
    <row r="607" spans="1:12" s="34" customFormat="1" ht="22.5" x14ac:dyDescent="0.2">
      <c r="A607" s="66" t="s">
        <v>803</v>
      </c>
      <c r="B607" s="88" t="s">
        <v>326</v>
      </c>
      <c r="C607" s="90" t="s">
        <v>325</v>
      </c>
      <c r="D607" s="8" t="s">
        <v>21</v>
      </c>
      <c r="E607" s="104">
        <v>69.69</v>
      </c>
      <c r="F607" s="105">
        <v>4.54</v>
      </c>
      <c r="G607" s="106">
        <v>5.9</v>
      </c>
      <c r="H607" s="106">
        <f t="shared" ref="H607" si="69">ROUND(G607*E607,2)</f>
        <v>411.17</v>
      </c>
      <c r="I607" s="41"/>
      <c r="K607" s="91"/>
    </row>
    <row r="608" spans="1:12" x14ac:dyDescent="0.2">
      <c r="A608" s="59"/>
      <c r="B608" s="52"/>
      <c r="C608" s="65"/>
      <c r="D608" s="59"/>
      <c r="E608" s="38"/>
      <c r="F608" s="19"/>
      <c r="G608" s="19"/>
      <c r="H608" s="20">
        <f>SUM(H607)</f>
        <v>411.17</v>
      </c>
      <c r="I608" s="24" t="e">
        <f>H608/H$1010</f>
        <v>#DIV/0!</v>
      </c>
      <c r="K608" s="77"/>
      <c r="L608" s="80"/>
    </row>
    <row r="609" spans="1:12" s="34" customFormat="1" x14ac:dyDescent="0.2">
      <c r="A609" s="57" t="s">
        <v>99</v>
      </c>
      <c r="B609" s="49"/>
      <c r="C609" s="63" t="s">
        <v>6</v>
      </c>
      <c r="D609" s="96"/>
      <c r="E609" s="36"/>
      <c r="F609" s="94"/>
      <c r="G609" s="94"/>
      <c r="H609" s="94"/>
      <c r="I609" s="45"/>
      <c r="K609" s="33"/>
      <c r="L609" s="78"/>
    </row>
    <row r="610" spans="1:12" s="34" customFormat="1" x14ac:dyDescent="0.2">
      <c r="A610" s="66" t="s">
        <v>804</v>
      </c>
      <c r="B610" s="88" t="s">
        <v>327</v>
      </c>
      <c r="C610" s="7" t="s">
        <v>328</v>
      </c>
      <c r="D610" s="89" t="s">
        <v>122</v>
      </c>
      <c r="E610" s="95">
        <v>19.29</v>
      </c>
      <c r="F610" s="15">
        <v>37.9</v>
      </c>
      <c r="G610" s="16">
        <v>49.27</v>
      </c>
      <c r="H610" s="16">
        <f t="shared" ref="H610:H612" si="70">ROUND(G610*E610,2)</f>
        <v>950.42</v>
      </c>
      <c r="I610" s="46"/>
      <c r="K610" s="33"/>
      <c r="L610" s="78"/>
    </row>
    <row r="611" spans="1:12" s="34" customFormat="1" x14ac:dyDescent="0.2">
      <c r="A611" s="66" t="s">
        <v>805</v>
      </c>
      <c r="B611" s="88" t="s">
        <v>123</v>
      </c>
      <c r="C611" s="90" t="s">
        <v>124</v>
      </c>
      <c r="D611" s="89" t="s">
        <v>122</v>
      </c>
      <c r="E611" s="95">
        <v>9.2799999999999994</v>
      </c>
      <c r="F611" s="15">
        <v>70.569999999999993</v>
      </c>
      <c r="G611" s="16">
        <v>91.74</v>
      </c>
      <c r="H611" s="16">
        <f t="shared" si="70"/>
        <v>851.35</v>
      </c>
      <c r="I611" s="46"/>
      <c r="K611" s="33"/>
      <c r="L611" s="78"/>
    </row>
    <row r="612" spans="1:12" s="34" customFormat="1" x14ac:dyDescent="0.2">
      <c r="A612" s="66" t="s">
        <v>806</v>
      </c>
      <c r="B612" s="88" t="s">
        <v>125</v>
      </c>
      <c r="C612" s="90" t="s">
        <v>329</v>
      </c>
      <c r="D612" s="89" t="s">
        <v>122</v>
      </c>
      <c r="E612" s="95">
        <v>13.82</v>
      </c>
      <c r="F612" s="15">
        <v>34.340000000000003</v>
      </c>
      <c r="G612" s="16">
        <v>44.64</v>
      </c>
      <c r="H612" s="16">
        <f t="shared" si="70"/>
        <v>616.91999999999996</v>
      </c>
      <c r="I612" s="46"/>
      <c r="K612" s="33"/>
      <c r="L612" s="78"/>
    </row>
    <row r="613" spans="1:12" x14ac:dyDescent="0.2">
      <c r="A613" s="59"/>
      <c r="B613" s="52"/>
      <c r="C613" s="65"/>
      <c r="D613" s="59"/>
      <c r="E613" s="38"/>
      <c r="F613" s="19"/>
      <c r="G613" s="19"/>
      <c r="H613" s="20">
        <f>SUM(H610:H612)</f>
        <v>2418.69</v>
      </c>
      <c r="I613" s="24" t="e">
        <f>H613/H$1010</f>
        <v>#DIV/0!</v>
      </c>
      <c r="K613" s="77"/>
      <c r="L613" s="80"/>
    </row>
    <row r="614" spans="1:12" s="34" customFormat="1" x14ac:dyDescent="0.2">
      <c r="A614" s="57" t="s">
        <v>100</v>
      </c>
      <c r="B614" s="49"/>
      <c r="C614" s="63" t="s">
        <v>126</v>
      </c>
      <c r="D614" s="96"/>
      <c r="E614" s="36"/>
      <c r="F614" s="94"/>
      <c r="G614" s="94"/>
      <c r="H614" s="94"/>
      <c r="I614" s="45"/>
      <c r="K614" s="33"/>
      <c r="L614" s="78"/>
    </row>
    <row r="615" spans="1:12" s="34" customFormat="1" ht="22.5" x14ac:dyDescent="0.2">
      <c r="A615" s="66" t="s">
        <v>807</v>
      </c>
      <c r="B615" s="88" t="s">
        <v>127</v>
      </c>
      <c r="C615" s="90" t="s">
        <v>330</v>
      </c>
      <c r="D615" s="89" t="s">
        <v>121</v>
      </c>
      <c r="E615" s="95">
        <v>39.869999999999997</v>
      </c>
      <c r="F615" s="15">
        <v>46.91</v>
      </c>
      <c r="G615" s="16">
        <v>60.98</v>
      </c>
      <c r="H615" s="16">
        <f t="shared" ref="H615:H622" si="71">ROUND(G615*E615,2)</f>
        <v>2431.27</v>
      </c>
      <c r="I615" s="46"/>
      <c r="K615" s="33"/>
      <c r="L615" s="78"/>
    </row>
    <row r="616" spans="1:12" s="34" customFormat="1" ht="22.5" x14ac:dyDescent="0.2">
      <c r="A616" s="66" t="s">
        <v>808</v>
      </c>
      <c r="B616" s="88" t="s">
        <v>136</v>
      </c>
      <c r="C616" s="90" t="s">
        <v>223</v>
      </c>
      <c r="D616" s="89" t="s">
        <v>121</v>
      </c>
      <c r="E616" s="95">
        <v>10.92</v>
      </c>
      <c r="F616" s="15">
        <v>103.99</v>
      </c>
      <c r="G616" s="16">
        <v>135.19</v>
      </c>
      <c r="H616" s="16">
        <f t="shared" si="71"/>
        <v>1476.27</v>
      </c>
      <c r="I616" s="46"/>
      <c r="K616" s="33"/>
      <c r="L616" s="78"/>
    </row>
    <row r="617" spans="1:12" s="34" customFormat="1" x14ac:dyDescent="0.2">
      <c r="A617" s="66" t="s">
        <v>809</v>
      </c>
      <c r="B617" s="88" t="s">
        <v>128</v>
      </c>
      <c r="C617" s="90" t="s">
        <v>219</v>
      </c>
      <c r="D617" s="89" t="s">
        <v>129</v>
      </c>
      <c r="E617" s="95">
        <v>62.7</v>
      </c>
      <c r="F617" s="15">
        <v>11.97</v>
      </c>
      <c r="G617" s="16">
        <v>15.56</v>
      </c>
      <c r="H617" s="16">
        <f t="shared" si="71"/>
        <v>975.61</v>
      </c>
      <c r="I617" s="46"/>
      <c r="K617" s="33"/>
      <c r="L617" s="78"/>
    </row>
    <row r="618" spans="1:12" s="34" customFormat="1" x14ac:dyDescent="0.2">
      <c r="A618" s="66" t="s">
        <v>810</v>
      </c>
      <c r="B618" s="88" t="s">
        <v>130</v>
      </c>
      <c r="C618" s="90" t="s">
        <v>220</v>
      </c>
      <c r="D618" s="89" t="s">
        <v>129</v>
      </c>
      <c r="E618" s="95">
        <v>78.05</v>
      </c>
      <c r="F618" s="15">
        <v>9.6999999999999993</v>
      </c>
      <c r="G618" s="16">
        <v>12.61</v>
      </c>
      <c r="H618" s="16">
        <f t="shared" si="71"/>
        <v>984.21</v>
      </c>
      <c r="I618" s="46"/>
      <c r="K618" s="33"/>
      <c r="L618" s="78"/>
    </row>
    <row r="619" spans="1:12" s="34" customFormat="1" ht="21.75" customHeight="1" x14ac:dyDescent="0.2">
      <c r="A619" s="66" t="s">
        <v>811</v>
      </c>
      <c r="B619" s="88" t="s">
        <v>131</v>
      </c>
      <c r="C619" s="90" t="s">
        <v>221</v>
      </c>
      <c r="D619" s="89" t="s">
        <v>129</v>
      </c>
      <c r="E619" s="95">
        <v>228.88</v>
      </c>
      <c r="F619" s="15">
        <v>7.9</v>
      </c>
      <c r="G619" s="16">
        <v>10.27</v>
      </c>
      <c r="H619" s="16">
        <f t="shared" si="71"/>
        <v>2350.6</v>
      </c>
      <c r="I619" s="46"/>
      <c r="K619" s="33"/>
      <c r="L619" s="78"/>
    </row>
    <row r="620" spans="1:12" s="34" customFormat="1" ht="21.75" customHeight="1" x14ac:dyDescent="0.2">
      <c r="A620" s="66" t="s">
        <v>812</v>
      </c>
      <c r="B620" s="88" t="s">
        <v>131</v>
      </c>
      <c r="C620" s="90" t="s">
        <v>222</v>
      </c>
      <c r="D620" s="89" t="s">
        <v>129</v>
      </c>
      <c r="E620" s="95">
        <v>191.97</v>
      </c>
      <c r="F620" s="15">
        <v>6.98</v>
      </c>
      <c r="G620" s="16">
        <v>9.07</v>
      </c>
      <c r="H620" s="16">
        <f t="shared" si="71"/>
        <v>1741.17</v>
      </c>
      <c r="I620" s="46"/>
      <c r="K620" s="33"/>
      <c r="L620" s="78"/>
    </row>
    <row r="621" spans="1:12" s="34" customFormat="1" ht="22.5" x14ac:dyDescent="0.2">
      <c r="A621" s="66" t="s">
        <v>813</v>
      </c>
      <c r="B621" s="88" t="s">
        <v>132</v>
      </c>
      <c r="C621" s="90" t="s">
        <v>331</v>
      </c>
      <c r="D621" s="89" t="s">
        <v>122</v>
      </c>
      <c r="E621" s="95">
        <v>5.47</v>
      </c>
      <c r="F621" s="15">
        <v>345.84</v>
      </c>
      <c r="G621" s="16">
        <v>449.59</v>
      </c>
      <c r="H621" s="16">
        <f t="shared" si="71"/>
        <v>2459.2600000000002</v>
      </c>
      <c r="I621" s="46"/>
      <c r="K621" s="33"/>
      <c r="L621" s="78"/>
    </row>
    <row r="622" spans="1:12" s="34" customFormat="1" ht="18" customHeight="1" x14ac:dyDescent="0.2">
      <c r="A622" s="66" t="s">
        <v>814</v>
      </c>
      <c r="B622" s="88" t="s">
        <v>134</v>
      </c>
      <c r="C622" s="90" t="s">
        <v>332</v>
      </c>
      <c r="D622" s="89" t="s">
        <v>122</v>
      </c>
      <c r="E622" s="95">
        <v>5.47</v>
      </c>
      <c r="F622" s="15">
        <v>155.15</v>
      </c>
      <c r="G622" s="16">
        <v>201.7</v>
      </c>
      <c r="H622" s="16">
        <f t="shared" si="71"/>
        <v>1103.3</v>
      </c>
      <c r="I622" s="46"/>
      <c r="K622" s="33"/>
      <c r="L622" s="78"/>
    </row>
    <row r="623" spans="1:12" x14ac:dyDescent="0.2">
      <c r="A623" s="59"/>
      <c r="B623" s="52"/>
      <c r="C623" s="65"/>
      <c r="D623" s="59"/>
      <c r="E623" s="38"/>
      <c r="F623" s="19"/>
      <c r="G623" s="19"/>
      <c r="H623" s="20">
        <f>SUM(H615:H622)</f>
        <v>13521.689999999999</v>
      </c>
      <c r="I623" s="24" t="e">
        <f>H623/H$1010</f>
        <v>#DIV/0!</v>
      </c>
      <c r="K623" s="77"/>
      <c r="L623" s="80"/>
    </row>
    <row r="624" spans="1:12" s="34" customFormat="1" x14ac:dyDescent="0.2">
      <c r="A624" s="57" t="s">
        <v>101</v>
      </c>
      <c r="B624" s="49"/>
      <c r="C624" s="63" t="s">
        <v>135</v>
      </c>
      <c r="D624" s="96"/>
      <c r="E624" s="36"/>
      <c r="F624" s="94"/>
      <c r="G624" s="94"/>
      <c r="H624" s="94"/>
      <c r="I624" s="45"/>
      <c r="K624" s="33"/>
      <c r="L624" s="78"/>
    </row>
    <row r="625" spans="1:12" s="34" customFormat="1" ht="22.5" x14ac:dyDescent="0.2">
      <c r="A625" s="66" t="s">
        <v>815</v>
      </c>
      <c r="B625" s="88" t="s">
        <v>136</v>
      </c>
      <c r="C625" s="90" t="s">
        <v>223</v>
      </c>
      <c r="D625" s="89" t="s">
        <v>121</v>
      </c>
      <c r="E625" s="95">
        <v>31.2</v>
      </c>
      <c r="F625" s="15">
        <v>103.99</v>
      </c>
      <c r="G625" s="16">
        <v>135.19</v>
      </c>
      <c r="H625" s="16">
        <f t="shared" ref="H625:H632" si="72">ROUND(G625*E625,2)</f>
        <v>4217.93</v>
      </c>
      <c r="I625" s="46"/>
      <c r="K625" s="33"/>
      <c r="L625" s="78"/>
    </row>
    <row r="626" spans="1:12" s="34" customFormat="1" x14ac:dyDescent="0.2">
      <c r="A626" s="66" t="s">
        <v>816</v>
      </c>
      <c r="B626" s="88" t="s">
        <v>137</v>
      </c>
      <c r="C626" s="90" t="s">
        <v>224</v>
      </c>
      <c r="D626" s="89" t="s">
        <v>121</v>
      </c>
      <c r="E626" s="95">
        <v>36.24</v>
      </c>
      <c r="F626" s="15">
        <v>80.459999999999994</v>
      </c>
      <c r="G626" s="16">
        <v>104.6</v>
      </c>
      <c r="H626" s="16">
        <f t="shared" si="72"/>
        <v>3790.7</v>
      </c>
      <c r="I626" s="46"/>
      <c r="K626" s="33"/>
      <c r="L626" s="78"/>
    </row>
    <row r="627" spans="1:12" s="34" customFormat="1" ht="22.5" x14ac:dyDescent="0.2">
      <c r="A627" s="66" t="s">
        <v>817</v>
      </c>
      <c r="B627" s="88" t="s">
        <v>138</v>
      </c>
      <c r="C627" s="90" t="s">
        <v>225</v>
      </c>
      <c r="D627" s="89" t="s">
        <v>129</v>
      </c>
      <c r="E627" s="95">
        <v>80.78</v>
      </c>
      <c r="F627" s="15">
        <v>12.04</v>
      </c>
      <c r="G627" s="16">
        <v>15.65</v>
      </c>
      <c r="H627" s="16">
        <f t="shared" si="72"/>
        <v>1264.21</v>
      </c>
      <c r="I627" s="46"/>
      <c r="K627" s="33"/>
      <c r="L627" s="78"/>
    </row>
    <row r="628" spans="1:12" s="34" customFormat="1" ht="22.5" x14ac:dyDescent="0.2">
      <c r="A628" s="66" t="s">
        <v>818</v>
      </c>
      <c r="B628" s="88" t="s">
        <v>139</v>
      </c>
      <c r="C628" s="90" t="s">
        <v>226</v>
      </c>
      <c r="D628" s="89" t="s">
        <v>129</v>
      </c>
      <c r="E628" s="95">
        <v>267.04000000000002</v>
      </c>
      <c r="F628" s="15">
        <v>7.83</v>
      </c>
      <c r="G628" s="16">
        <v>10.18</v>
      </c>
      <c r="H628" s="16">
        <f t="shared" si="72"/>
        <v>2718.47</v>
      </c>
      <c r="I628" s="46"/>
      <c r="K628" s="33"/>
      <c r="L628" s="78"/>
    </row>
    <row r="629" spans="1:12" s="34" customFormat="1" ht="22.5" x14ac:dyDescent="0.2">
      <c r="A629" s="66" t="s">
        <v>819</v>
      </c>
      <c r="B629" s="88" t="s">
        <v>140</v>
      </c>
      <c r="C629" s="90" t="s">
        <v>227</v>
      </c>
      <c r="D629" s="89" t="s">
        <v>129</v>
      </c>
      <c r="E629" s="95">
        <v>250.42</v>
      </c>
      <c r="F629" s="15">
        <v>6.86</v>
      </c>
      <c r="G629" s="16">
        <v>8.92</v>
      </c>
      <c r="H629" s="16">
        <f t="shared" si="72"/>
        <v>2233.75</v>
      </c>
      <c r="I629" s="46"/>
      <c r="K629" s="33"/>
      <c r="L629" s="78"/>
    </row>
    <row r="630" spans="1:12" s="34" customFormat="1" ht="22.5" x14ac:dyDescent="0.2">
      <c r="A630" s="66" t="s">
        <v>820</v>
      </c>
      <c r="B630" s="88" t="s">
        <v>132</v>
      </c>
      <c r="C630" s="90" t="s">
        <v>352</v>
      </c>
      <c r="D630" s="89" t="s">
        <v>122</v>
      </c>
      <c r="E630" s="95">
        <v>5.51</v>
      </c>
      <c r="F630" s="15">
        <v>345.84</v>
      </c>
      <c r="G630" s="16">
        <v>449.59</v>
      </c>
      <c r="H630" s="16">
        <f t="shared" si="72"/>
        <v>2477.2399999999998</v>
      </c>
      <c r="I630" s="46"/>
      <c r="K630" s="33"/>
      <c r="L630" s="78"/>
    </row>
    <row r="631" spans="1:12" s="34" customFormat="1" ht="19.5" customHeight="1" x14ac:dyDescent="0.2">
      <c r="A631" s="66" t="s">
        <v>821</v>
      </c>
      <c r="B631" s="88" t="s">
        <v>134</v>
      </c>
      <c r="C631" s="90" t="s">
        <v>228</v>
      </c>
      <c r="D631" s="89" t="s">
        <v>122</v>
      </c>
      <c r="E631" s="95">
        <v>5.51</v>
      </c>
      <c r="F631" s="15">
        <v>155.15</v>
      </c>
      <c r="G631" s="16">
        <v>201.7</v>
      </c>
      <c r="H631" s="16">
        <f t="shared" si="72"/>
        <v>1111.3699999999999</v>
      </c>
      <c r="I631" s="46"/>
      <c r="K631" s="33"/>
      <c r="L631" s="78"/>
    </row>
    <row r="632" spans="1:12" s="34" customFormat="1" ht="22.5" x14ac:dyDescent="0.2">
      <c r="A632" s="66" t="s">
        <v>822</v>
      </c>
      <c r="B632" s="88" t="s">
        <v>141</v>
      </c>
      <c r="C632" s="90" t="s">
        <v>142</v>
      </c>
      <c r="D632" s="89" t="s">
        <v>121</v>
      </c>
      <c r="E632" s="95">
        <v>69.98</v>
      </c>
      <c r="F632" s="15">
        <v>68.27</v>
      </c>
      <c r="G632" s="16">
        <v>88.75</v>
      </c>
      <c r="H632" s="16">
        <f t="shared" si="72"/>
        <v>6210.73</v>
      </c>
      <c r="I632" s="46"/>
      <c r="K632" s="33"/>
      <c r="L632" s="78"/>
    </row>
    <row r="633" spans="1:12" x14ac:dyDescent="0.2">
      <c r="A633" s="59"/>
      <c r="B633" s="52"/>
      <c r="C633" s="65"/>
      <c r="D633" s="59"/>
      <c r="E633" s="38"/>
      <c r="F633" s="19"/>
      <c r="G633" s="19"/>
      <c r="H633" s="20">
        <f>SUM(H625:H632)</f>
        <v>24024.399999999998</v>
      </c>
      <c r="I633" s="24" t="e">
        <f>H633/H$1010</f>
        <v>#DIV/0!</v>
      </c>
      <c r="K633" s="77"/>
      <c r="L633" s="80"/>
    </row>
    <row r="634" spans="1:12" s="34" customFormat="1" x14ac:dyDescent="0.2">
      <c r="A634" s="57" t="s">
        <v>102</v>
      </c>
      <c r="B634" s="49"/>
      <c r="C634" s="63" t="s">
        <v>12</v>
      </c>
      <c r="D634" s="96"/>
      <c r="E634" s="36"/>
      <c r="F634" s="94"/>
      <c r="G634" s="94"/>
      <c r="H634" s="94"/>
      <c r="I634" s="45"/>
      <c r="K634" s="33"/>
      <c r="L634" s="78"/>
    </row>
    <row r="635" spans="1:12" s="34" customFormat="1" ht="33.75" x14ac:dyDescent="0.2">
      <c r="A635" s="66" t="s">
        <v>823</v>
      </c>
      <c r="B635" s="88" t="s">
        <v>143</v>
      </c>
      <c r="C635" s="90" t="s">
        <v>144</v>
      </c>
      <c r="D635" s="89" t="s">
        <v>121</v>
      </c>
      <c r="E635" s="95">
        <v>249.9</v>
      </c>
      <c r="F635" s="15">
        <v>33.33</v>
      </c>
      <c r="G635" s="16">
        <v>43.33</v>
      </c>
      <c r="H635" s="16">
        <f t="shared" ref="H635:H636" si="73">ROUND(G635*E635,2)</f>
        <v>10828.17</v>
      </c>
      <c r="I635" s="46"/>
      <c r="K635" s="33"/>
      <c r="L635" s="78"/>
    </row>
    <row r="636" spans="1:12" s="34" customFormat="1" x14ac:dyDescent="0.2">
      <c r="A636" s="66" t="s">
        <v>824</v>
      </c>
      <c r="B636" s="88" t="s">
        <v>335</v>
      </c>
      <c r="C636" s="90" t="s">
        <v>336</v>
      </c>
      <c r="D636" s="89" t="s">
        <v>121</v>
      </c>
      <c r="E636" s="95">
        <v>43.92</v>
      </c>
      <c r="F636" s="15">
        <v>548.84</v>
      </c>
      <c r="G636" s="16">
        <v>713.49</v>
      </c>
      <c r="H636" s="16">
        <f t="shared" si="73"/>
        <v>31336.48</v>
      </c>
      <c r="I636" s="46"/>
      <c r="K636" s="33"/>
      <c r="L636" s="78"/>
    </row>
    <row r="637" spans="1:12" x14ac:dyDescent="0.2">
      <c r="D637" s="50"/>
      <c r="E637" s="14"/>
      <c r="F637" s="14"/>
      <c r="G637" s="14"/>
      <c r="H637" s="20">
        <f>SUM(H635:H636)</f>
        <v>42164.65</v>
      </c>
      <c r="I637" s="24" t="e">
        <f>H637/H$1072</f>
        <v>#DIV/0!</v>
      </c>
      <c r="L637" s="80"/>
    </row>
    <row r="638" spans="1:12" s="34" customFormat="1" x14ac:dyDescent="0.2">
      <c r="A638" s="57" t="s">
        <v>103</v>
      </c>
      <c r="B638" s="49"/>
      <c r="C638" s="63" t="s">
        <v>24</v>
      </c>
      <c r="D638" s="96"/>
      <c r="E638" s="36"/>
      <c r="F638" s="94"/>
      <c r="G638" s="94"/>
      <c r="H638" s="94"/>
      <c r="I638" s="45"/>
      <c r="K638" s="33"/>
      <c r="L638" s="78"/>
    </row>
    <row r="639" spans="1:12" s="34" customFormat="1" ht="33.75" x14ac:dyDescent="0.2">
      <c r="A639" s="66" t="s">
        <v>825</v>
      </c>
      <c r="B639" s="51">
        <v>90844</v>
      </c>
      <c r="C639" s="108" t="s">
        <v>233</v>
      </c>
      <c r="D639" s="89" t="s">
        <v>145</v>
      </c>
      <c r="E639" s="95">
        <v>2</v>
      </c>
      <c r="F639" s="15">
        <v>792.86</v>
      </c>
      <c r="G639" s="16">
        <v>1030.72</v>
      </c>
      <c r="H639" s="16">
        <f t="shared" ref="H639:H644" si="74">ROUND(G639*E639,2)</f>
        <v>2061.44</v>
      </c>
      <c r="I639" s="46"/>
      <c r="K639" s="33"/>
      <c r="L639" s="78"/>
    </row>
    <row r="640" spans="1:12" s="34" customFormat="1" ht="22.5" x14ac:dyDescent="0.2">
      <c r="A640" s="66" t="s">
        <v>826</v>
      </c>
      <c r="B640" s="88" t="s">
        <v>146</v>
      </c>
      <c r="C640" s="90" t="s">
        <v>234</v>
      </c>
      <c r="D640" s="89" t="s">
        <v>121</v>
      </c>
      <c r="E640" s="95">
        <v>15.36</v>
      </c>
      <c r="F640" s="15">
        <v>556.30999999999995</v>
      </c>
      <c r="G640" s="16">
        <v>723.2</v>
      </c>
      <c r="H640" s="16">
        <f t="shared" si="74"/>
        <v>11108.35</v>
      </c>
      <c r="I640" s="46"/>
      <c r="K640" s="33"/>
      <c r="L640" s="78"/>
    </row>
    <row r="641" spans="1:12" s="34" customFormat="1" x14ac:dyDescent="0.2">
      <c r="A641" s="66" t="s">
        <v>827</v>
      </c>
      <c r="B641" s="88" t="s">
        <v>1008</v>
      </c>
      <c r="C641" s="90" t="s">
        <v>1007</v>
      </c>
      <c r="D641" s="89" t="s">
        <v>121</v>
      </c>
      <c r="E641" s="95">
        <v>11.34</v>
      </c>
      <c r="F641" s="15">
        <v>87.98</v>
      </c>
      <c r="G641" s="16">
        <v>114.37</v>
      </c>
      <c r="H641" s="16">
        <f t="shared" si="74"/>
        <v>1296.96</v>
      </c>
      <c r="I641" s="46"/>
      <c r="K641" s="33"/>
      <c r="L641" s="78"/>
    </row>
    <row r="642" spans="1:12" s="34" customFormat="1" ht="22.5" x14ac:dyDescent="0.2">
      <c r="A642" s="66" t="s">
        <v>828</v>
      </c>
      <c r="B642" s="88" t="s">
        <v>1005</v>
      </c>
      <c r="C642" s="90" t="s">
        <v>1006</v>
      </c>
      <c r="D642" s="89" t="s">
        <v>121</v>
      </c>
      <c r="E642" s="95">
        <v>7.2</v>
      </c>
      <c r="F642" s="15">
        <v>303.61</v>
      </c>
      <c r="G642" s="16">
        <v>394.69</v>
      </c>
      <c r="H642" s="16">
        <f t="shared" si="74"/>
        <v>2841.77</v>
      </c>
      <c r="I642" s="46"/>
      <c r="K642" s="33"/>
      <c r="L642" s="78"/>
    </row>
    <row r="643" spans="1:12" s="34" customFormat="1" x14ac:dyDescent="0.2">
      <c r="A643" s="66" t="s">
        <v>829</v>
      </c>
      <c r="B643" s="88" t="s">
        <v>237</v>
      </c>
      <c r="C643" s="90" t="s">
        <v>238</v>
      </c>
      <c r="D643" s="89" t="s">
        <v>121</v>
      </c>
      <c r="E643" s="95">
        <v>7.2</v>
      </c>
      <c r="F643" s="15">
        <v>167.19</v>
      </c>
      <c r="G643" s="16">
        <v>217.35</v>
      </c>
      <c r="H643" s="16">
        <f t="shared" si="74"/>
        <v>1564.92</v>
      </c>
      <c r="I643" s="46"/>
      <c r="K643" s="33"/>
      <c r="L643" s="78"/>
    </row>
    <row r="644" spans="1:12" s="34" customFormat="1" x14ac:dyDescent="0.2">
      <c r="A644" s="66" t="s">
        <v>1031</v>
      </c>
      <c r="B644" s="51">
        <v>73665</v>
      </c>
      <c r="C644" s="110" t="s">
        <v>23</v>
      </c>
      <c r="D644" s="89" t="s">
        <v>149</v>
      </c>
      <c r="E644" s="95">
        <v>4</v>
      </c>
      <c r="F644" s="15">
        <v>60.25</v>
      </c>
      <c r="G644" s="16">
        <v>78.33</v>
      </c>
      <c r="H644" s="16">
        <f t="shared" si="74"/>
        <v>313.32</v>
      </c>
      <c r="I644" s="46"/>
      <c r="K644" s="33"/>
      <c r="L644" s="78"/>
    </row>
    <row r="645" spans="1:12" x14ac:dyDescent="0.2">
      <c r="D645" s="50"/>
      <c r="E645" s="14"/>
      <c r="F645" s="14"/>
      <c r="G645" s="14"/>
      <c r="H645" s="20">
        <f>SUM(H639:H644)</f>
        <v>19186.760000000002</v>
      </c>
      <c r="I645" s="24" t="e">
        <f>H645/H$1010</f>
        <v>#DIV/0!</v>
      </c>
      <c r="L645" s="80"/>
    </row>
    <row r="646" spans="1:12" s="34" customFormat="1" x14ac:dyDescent="0.2">
      <c r="A646" s="57" t="s">
        <v>104</v>
      </c>
      <c r="B646" s="49"/>
      <c r="C646" s="63" t="s">
        <v>7</v>
      </c>
      <c r="D646" s="96"/>
      <c r="E646" s="36"/>
      <c r="F646" s="94"/>
      <c r="G646" s="94"/>
      <c r="H646" s="94"/>
      <c r="I646" s="45"/>
      <c r="K646" s="33"/>
      <c r="L646" s="78"/>
    </row>
    <row r="647" spans="1:12" s="34" customFormat="1" ht="22.5" x14ac:dyDescent="0.2">
      <c r="A647" s="66" t="s">
        <v>830</v>
      </c>
      <c r="B647" s="51">
        <v>92543</v>
      </c>
      <c r="C647" s="108" t="s">
        <v>239</v>
      </c>
      <c r="D647" s="89" t="s">
        <v>121</v>
      </c>
      <c r="E647" s="95">
        <v>40</v>
      </c>
      <c r="F647" s="15">
        <v>12.33</v>
      </c>
      <c r="G647" s="16">
        <v>16.03</v>
      </c>
      <c r="H647" s="16">
        <f t="shared" ref="H647:H651" si="75">ROUND(G647*E647,2)</f>
        <v>641.20000000000005</v>
      </c>
      <c r="I647" s="46"/>
      <c r="K647" s="33"/>
      <c r="L647" s="78"/>
    </row>
    <row r="648" spans="1:12" s="34" customFormat="1" ht="22.5" x14ac:dyDescent="0.2">
      <c r="A648" s="66" t="s">
        <v>831</v>
      </c>
      <c r="B648" s="51">
        <v>94210</v>
      </c>
      <c r="C648" s="107" t="s">
        <v>240</v>
      </c>
      <c r="D648" s="89" t="s">
        <v>121</v>
      </c>
      <c r="E648" s="95">
        <v>40</v>
      </c>
      <c r="F648" s="15">
        <v>38.76</v>
      </c>
      <c r="G648" s="16">
        <v>50.39</v>
      </c>
      <c r="H648" s="16">
        <f t="shared" si="75"/>
        <v>2015.6</v>
      </c>
      <c r="I648" s="46"/>
      <c r="K648" s="33"/>
      <c r="L648" s="78"/>
    </row>
    <row r="649" spans="1:12" s="34" customFormat="1" x14ac:dyDescent="0.2">
      <c r="A649" s="66" t="s">
        <v>832</v>
      </c>
      <c r="B649" s="51">
        <v>94223</v>
      </c>
      <c r="C649" s="107" t="s">
        <v>241</v>
      </c>
      <c r="D649" s="89" t="s">
        <v>149</v>
      </c>
      <c r="E649" s="95"/>
      <c r="F649" s="15">
        <v>46.91</v>
      </c>
      <c r="G649" s="16">
        <v>60.98</v>
      </c>
      <c r="H649" s="16">
        <f t="shared" si="75"/>
        <v>0</v>
      </c>
      <c r="I649" s="46"/>
      <c r="K649" s="33"/>
      <c r="L649" s="78"/>
    </row>
    <row r="650" spans="1:12" s="34" customFormat="1" x14ac:dyDescent="0.2">
      <c r="A650" s="66" t="s">
        <v>833</v>
      </c>
      <c r="B650" s="88" t="s">
        <v>150</v>
      </c>
      <c r="C650" s="90" t="s">
        <v>242</v>
      </c>
      <c r="D650" s="89" t="s">
        <v>149</v>
      </c>
      <c r="E650" s="95">
        <v>30</v>
      </c>
      <c r="F650" s="15">
        <v>27.96</v>
      </c>
      <c r="G650" s="16">
        <v>36.35</v>
      </c>
      <c r="H650" s="16">
        <f t="shared" si="75"/>
        <v>1090.5</v>
      </c>
      <c r="I650" s="46"/>
      <c r="K650" s="33"/>
      <c r="L650" s="78"/>
    </row>
    <row r="651" spans="1:12" s="34" customFormat="1" ht="22.5" x14ac:dyDescent="0.2">
      <c r="A651" s="66" t="s">
        <v>834</v>
      </c>
      <c r="B651" s="88" t="s">
        <v>151</v>
      </c>
      <c r="C651" s="90" t="s">
        <v>243</v>
      </c>
      <c r="D651" s="89" t="s">
        <v>149</v>
      </c>
      <c r="E651" s="95">
        <v>10</v>
      </c>
      <c r="F651" s="15">
        <v>38.729999999999997</v>
      </c>
      <c r="G651" s="16">
        <v>50.35</v>
      </c>
      <c r="H651" s="16">
        <f t="shared" si="75"/>
        <v>503.5</v>
      </c>
      <c r="I651" s="46"/>
      <c r="K651" s="33"/>
      <c r="L651" s="78"/>
    </row>
    <row r="652" spans="1:12" x14ac:dyDescent="0.2">
      <c r="D652" s="50"/>
      <c r="E652" s="14"/>
      <c r="F652" s="14"/>
      <c r="G652" s="14"/>
      <c r="H652" s="20">
        <f>SUM(H647:H651)</f>
        <v>4250.8</v>
      </c>
      <c r="I652" s="24" t="e">
        <f>H652/H$1010</f>
        <v>#DIV/0!</v>
      </c>
      <c r="L652" s="80"/>
    </row>
    <row r="653" spans="1:12" s="34" customFormat="1" x14ac:dyDescent="0.2">
      <c r="A653" s="57" t="s">
        <v>105</v>
      </c>
      <c r="B653" s="49"/>
      <c r="C653" s="63" t="s">
        <v>120</v>
      </c>
      <c r="D653" s="96"/>
      <c r="E653" s="36"/>
      <c r="F653" s="94"/>
      <c r="G653" s="94"/>
      <c r="H653" s="94"/>
      <c r="I653" s="45"/>
      <c r="K653" s="33"/>
      <c r="L653" s="78"/>
    </row>
    <row r="654" spans="1:12" s="34" customFormat="1" ht="22.5" x14ac:dyDescent="0.2">
      <c r="A654" s="66" t="s">
        <v>835</v>
      </c>
      <c r="B654" s="88" t="s">
        <v>152</v>
      </c>
      <c r="C654" s="90" t="s">
        <v>153</v>
      </c>
      <c r="D654" s="89" t="s">
        <v>145</v>
      </c>
      <c r="E654" s="95">
        <v>1</v>
      </c>
      <c r="F654" s="15">
        <v>672.45</v>
      </c>
      <c r="G654" s="16">
        <v>874.19</v>
      </c>
      <c r="H654" s="16">
        <f t="shared" ref="H654:H673" si="76">ROUND(G654*E654,2)</f>
        <v>874.19</v>
      </c>
      <c r="I654" s="46"/>
      <c r="K654" s="33"/>
      <c r="L654" s="78"/>
    </row>
    <row r="655" spans="1:12" s="34" customFormat="1" x14ac:dyDescent="0.2">
      <c r="A655" s="66" t="s">
        <v>836</v>
      </c>
      <c r="B655" s="88" t="s">
        <v>368</v>
      </c>
      <c r="C655" s="90" t="s">
        <v>369</v>
      </c>
      <c r="D655" s="89" t="s">
        <v>145</v>
      </c>
      <c r="E655" s="95">
        <v>3</v>
      </c>
      <c r="F655" s="15">
        <v>56.67</v>
      </c>
      <c r="G655" s="16">
        <v>73.67</v>
      </c>
      <c r="H655" s="16">
        <f t="shared" si="76"/>
        <v>221.01</v>
      </c>
      <c r="I655" s="46"/>
      <c r="K655" s="33"/>
      <c r="L655" s="78"/>
    </row>
    <row r="656" spans="1:12" s="34" customFormat="1" x14ac:dyDescent="0.2">
      <c r="A656" s="66" t="s">
        <v>837</v>
      </c>
      <c r="B656" s="88" t="s">
        <v>154</v>
      </c>
      <c r="C656" s="90" t="s">
        <v>244</v>
      </c>
      <c r="D656" s="89" t="s">
        <v>145</v>
      </c>
      <c r="E656" s="95">
        <v>10</v>
      </c>
      <c r="F656" s="15">
        <v>60.51</v>
      </c>
      <c r="G656" s="16">
        <v>78.66</v>
      </c>
      <c r="H656" s="16">
        <f t="shared" si="76"/>
        <v>786.6</v>
      </c>
      <c r="I656" s="46"/>
      <c r="K656" s="33"/>
      <c r="L656" s="78"/>
    </row>
    <row r="657" spans="1:12" s="34" customFormat="1" ht="22.5" x14ac:dyDescent="0.2">
      <c r="A657" s="66" t="s">
        <v>838</v>
      </c>
      <c r="B657" s="88" t="s">
        <v>155</v>
      </c>
      <c r="C657" s="90" t="s">
        <v>156</v>
      </c>
      <c r="D657" s="89" t="s">
        <v>145</v>
      </c>
      <c r="E657" s="95">
        <v>1</v>
      </c>
      <c r="F657" s="15">
        <v>104.39</v>
      </c>
      <c r="G657" s="16">
        <v>135.71</v>
      </c>
      <c r="H657" s="16">
        <f t="shared" si="76"/>
        <v>135.71</v>
      </c>
      <c r="I657" s="46"/>
      <c r="K657" s="33"/>
      <c r="L657" s="78"/>
    </row>
    <row r="658" spans="1:12" s="34" customFormat="1" ht="22.5" x14ac:dyDescent="0.2">
      <c r="A658" s="66" t="s">
        <v>839</v>
      </c>
      <c r="B658" s="88" t="s">
        <v>157</v>
      </c>
      <c r="C658" s="90" t="s">
        <v>249</v>
      </c>
      <c r="D658" s="89" t="s">
        <v>149</v>
      </c>
      <c r="E658" s="95">
        <v>37.1</v>
      </c>
      <c r="F658" s="15">
        <v>6.52</v>
      </c>
      <c r="G658" s="16">
        <v>8.48</v>
      </c>
      <c r="H658" s="16">
        <f t="shared" si="76"/>
        <v>314.61</v>
      </c>
      <c r="I658" s="46"/>
      <c r="K658" s="33"/>
      <c r="L658" s="78"/>
    </row>
    <row r="659" spans="1:12" s="34" customFormat="1" ht="22.5" x14ac:dyDescent="0.2">
      <c r="A659" s="66" t="s">
        <v>840</v>
      </c>
      <c r="B659" s="88" t="s">
        <v>158</v>
      </c>
      <c r="C659" s="90" t="s">
        <v>250</v>
      </c>
      <c r="D659" s="89" t="s">
        <v>149</v>
      </c>
      <c r="E659" s="95">
        <v>41.88</v>
      </c>
      <c r="F659" s="15">
        <v>6.18</v>
      </c>
      <c r="G659" s="16">
        <v>8.0299999999999994</v>
      </c>
      <c r="H659" s="16">
        <f t="shared" si="76"/>
        <v>336.3</v>
      </c>
      <c r="I659" s="46"/>
      <c r="K659" s="33"/>
      <c r="L659" s="78"/>
    </row>
    <row r="660" spans="1:12" s="34" customFormat="1" ht="22.5" x14ac:dyDescent="0.2">
      <c r="A660" s="66" t="s">
        <v>841</v>
      </c>
      <c r="B660" s="88" t="s">
        <v>159</v>
      </c>
      <c r="C660" s="90" t="s">
        <v>251</v>
      </c>
      <c r="D660" s="89" t="s">
        <v>149</v>
      </c>
      <c r="E660" s="95">
        <v>18.05</v>
      </c>
      <c r="F660" s="15">
        <v>8.44</v>
      </c>
      <c r="G660" s="16">
        <v>10.97</v>
      </c>
      <c r="H660" s="16">
        <f t="shared" si="76"/>
        <v>198.01</v>
      </c>
      <c r="I660" s="46"/>
      <c r="K660" s="33"/>
      <c r="L660" s="78"/>
    </row>
    <row r="661" spans="1:12" s="34" customFormat="1" ht="22.5" x14ac:dyDescent="0.2">
      <c r="A661" s="66" t="s">
        <v>842</v>
      </c>
      <c r="B661" s="88" t="s">
        <v>246</v>
      </c>
      <c r="C661" s="90" t="s">
        <v>245</v>
      </c>
      <c r="D661" s="89" t="s">
        <v>149</v>
      </c>
      <c r="E661" s="95">
        <v>12</v>
      </c>
      <c r="F661" s="15">
        <v>10.74</v>
      </c>
      <c r="G661" s="16">
        <v>13.96</v>
      </c>
      <c r="H661" s="16">
        <f t="shared" si="76"/>
        <v>167.52</v>
      </c>
      <c r="I661" s="46"/>
      <c r="K661" s="33"/>
      <c r="L661" s="78"/>
    </row>
    <row r="662" spans="1:12" s="34" customFormat="1" ht="22.5" x14ac:dyDescent="0.2">
      <c r="A662" s="66" t="s">
        <v>843</v>
      </c>
      <c r="B662" s="88" t="s">
        <v>160</v>
      </c>
      <c r="C662" s="90" t="s">
        <v>252</v>
      </c>
      <c r="D662" s="89" t="s">
        <v>149</v>
      </c>
      <c r="E662" s="95">
        <v>150</v>
      </c>
      <c r="F662" s="15">
        <v>2.4900000000000002</v>
      </c>
      <c r="G662" s="16">
        <v>3.24</v>
      </c>
      <c r="H662" s="16">
        <f t="shared" si="76"/>
        <v>486</v>
      </c>
      <c r="I662" s="46"/>
      <c r="K662" s="33"/>
      <c r="L662" s="78"/>
    </row>
    <row r="663" spans="1:12" s="34" customFormat="1" ht="22.5" x14ac:dyDescent="0.2">
      <c r="A663" s="66" t="s">
        <v>844</v>
      </c>
      <c r="B663" s="88" t="s">
        <v>161</v>
      </c>
      <c r="C663" s="90" t="s">
        <v>253</v>
      </c>
      <c r="D663" s="89" t="s">
        <v>149</v>
      </c>
      <c r="E663" s="95">
        <v>150</v>
      </c>
      <c r="F663" s="15">
        <v>3.94</v>
      </c>
      <c r="G663" s="16">
        <v>5.12</v>
      </c>
      <c r="H663" s="16">
        <f t="shared" si="76"/>
        <v>768</v>
      </c>
      <c r="I663" s="46"/>
      <c r="K663" s="33"/>
      <c r="L663" s="78"/>
    </row>
    <row r="664" spans="1:12" s="34" customFormat="1" ht="22.5" x14ac:dyDescent="0.2">
      <c r="A664" s="66" t="s">
        <v>845</v>
      </c>
      <c r="B664" s="88" t="s">
        <v>162</v>
      </c>
      <c r="C664" s="90" t="s">
        <v>254</v>
      </c>
      <c r="D664" s="89" t="s">
        <v>149</v>
      </c>
      <c r="E664" s="95">
        <v>258.39999999999998</v>
      </c>
      <c r="F664" s="15">
        <v>5.36</v>
      </c>
      <c r="G664" s="16">
        <v>6.97</v>
      </c>
      <c r="H664" s="16">
        <f t="shared" si="76"/>
        <v>1801.05</v>
      </c>
      <c r="I664" s="46"/>
      <c r="K664" s="33"/>
      <c r="L664" s="78"/>
    </row>
    <row r="665" spans="1:12" s="34" customFormat="1" ht="22.5" x14ac:dyDescent="0.2">
      <c r="A665" s="66" t="s">
        <v>846</v>
      </c>
      <c r="B665" s="88" t="s">
        <v>163</v>
      </c>
      <c r="C665" s="90" t="s">
        <v>255</v>
      </c>
      <c r="D665" s="89" t="s">
        <v>149</v>
      </c>
      <c r="E665" s="95">
        <v>50</v>
      </c>
      <c r="F665" s="15">
        <v>8.73</v>
      </c>
      <c r="G665" s="16">
        <v>11.35</v>
      </c>
      <c r="H665" s="16">
        <f t="shared" si="76"/>
        <v>567.5</v>
      </c>
      <c r="I665" s="46"/>
      <c r="K665" s="33"/>
      <c r="L665" s="78"/>
    </row>
    <row r="666" spans="1:12" s="34" customFormat="1" x14ac:dyDescent="0.2">
      <c r="A666" s="66" t="s">
        <v>847</v>
      </c>
      <c r="B666" s="88" t="s">
        <v>164</v>
      </c>
      <c r="C666" s="90" t="s">
        <v>256</v>
      </c>
      <c r="D666" s="89" t="s">
        <v>145</v>
      </c>
      <c r="E666" s="95">
        <v>10</v>
      </c>
      <c r="F666" s="15">
        <v>8.59</v>
      </c>
      <c r="G666" s="16">
        <v>11.17</v>
      </c>
      <c r="H666" s="16">
        <f t="shared" si="76"/>
        <v>111.7</v>
      </c>
      <c r="I666" s="46"/>
      <c r="K666" s="33"/>
      <c r="L666" s="78"/>
    </row>
    <row r="667" spans="1:12" s="34" customFormat="1" x14ac:dyDescent="0.2">
      <c r="A667" s="66" t="s">
        <v>848</v>
      </c>
      <c r="B667" s="88" t="s">
        <v>165</v>
      </c>
      <c r="C667" s="90" t="s">
        <v>259</v>
      </c>
      <c r="D667" s="89" t="s">
        <v>145</v>
      </c>
      <c r="E667" s="95">
        <v>10</v>
      </c>
      <c r="F667" s="15">
        <v>20.58</v>
      </c>
      <c r="G667" s="16">
        <v>26.75</v>
      </c>
      <c r="H667" s="16">
        <f t="shared" si="76"/>
        <v>267.5</v>
      </c>
      <c r="I667" s="46"/>
      <c r="K667" s="33"/>
      <c r="L667" s="78"/>
    </row>
    <row r="668" spans="1:12" s="34" customFormat="1" ht="22.5" x14ac:dyDescent="0.2">
      <c r="A668" s="66" t="s">
        <v>849</v>
      </c>
      <c r="B668" s="88" t="s">
        <v>167</v>
      </c>
      <c r="C668" s="90" t="s">
        <v>260</v>
      </c>
      <c r="D668" s="89" t="s">
        <v>145</v>
      </c>
      <c r="E668" s="95">
        <v>8</v>
      </c>
      <c r="F668" s="15">
        <v>10.68</v>
      </c>
      <c r="G668" s="16">
        <v>13.88</v>
      </c>
      <c r="H668" s="16">
        <f t="shared" si="76"/>
        <v>111.04</v>
      </c>
      <c r="I668" s="46"/>
      <c r="K668" s="33"/>
      <c r="L668" s="78"/>
    </row>
    <row r="669" spans="1:12" s="34" customFormat="1" x14ac:dyDescent="0.2">
      <c r="A669" s="66" t="s">
        <v>850</v>
      </c>
      <c r="B669" s="88" t="s">
        <v>258</v>
      </c>
      <c r="C669" s="90" t="s">
        <v>257</v>
      </c>
      <c r="D669" s="89" t="s">
        <v>145</v>
      </c>
      <c r="E669" s="95">
        <v>2</v>
      </c>
      <c r="F669" s="15">
        <v>31.11</v>
      </c>
      <c r="G669" s="16">
        <v>40.44</v>
      </c>
      <c r="H669" s="16">
        <f t="shared" si="76"/>
        <v>80.88</v>
      </c>
      <c r="I669" s="46"/>
      <c r="K669" s="33"/>
      <c r="L669" s="78"/>
    </row>
    <row r="670" spans="1:12" s="34" customFormat="1" ht="20.25" customHeight="1" x14ac:dyDescent="0.2">
      <c r="A670" s="66" t="s">
        <v>851</v>
      </c>
      <c r="B670" s="88" t="s">
        <v>172</v>
      </c>
      <c r="C670" s="90" t="s">
        <v>265</v>
      </c>
      <c r="D670" s="89" t="s">
        <v>145</v>
      </c>
      <c r="E670" s="95">
        <v>6</v>
      </c>
      <c r="F670" s="15">
        <v>23.43</v>
      </c>
      <c r="G670" s="16">
        <v>30.46</v>
      </c>
      <c r="H670" s="16">
        <f t="shared" si="76"/>
        <v>182.76</v>
      </c>
      <c r="I670" s="46"/>
      <c r="K670" s="33"/>
      <c r="L670" s="78"/>
    </row>
    <row r="671" spans="1:12" s="34" customFormat="1" x14ac:dyDescent="0.2">
      <c r="A671" s="66" t="s">
        <v>852</v>
      </c>
      <c r="B671" s="88" t="s">
        <v>170</v>
      </c>
      <c r="C671" s="90" t="s">
        <v>266</v>
      </c>
      <c r="D671" s="89" t="s">
        <v>145</v>
      </c>
      <c r="E671" s="95">
        <v>10</v>
      </c>
      <c r="F671" s="15">
        <v>32</v>
      </c>
      <c r="G671" s="16">
        <v>41.6</v>
      </c>
      <c r="H671" s="16">
        <f t="shared" si="76"/>
        <v>416</v>
      </c>
      <c r="I671" s="46"/>
      <c r="K671" s="33"/>
      <c r="L671" s="78"/>
    </row>
    <row r="672" spans="1:12" s="34" customFormat="1" x14ac:dyDescent="0.2">
      <c r="A672" s="66" t="s">
        <v>853</v>
      </c>
      <c r="B672" s="88" t="s">
        <v>174</v>
      </c>
      <c r="C672" s="90" t="s">
        <v>268</v>
      </c>
      <c r="D672" s="89" t="s">
        <v>145</v>
      </c>
      <c r="E672" s="95">
        <v>10</v>
      </c>
      <c r="F672" s="15">
        <v>59.22</v>
      </c>
      <c r="G672" s="16">
        <v>76.989999999999995</v>
      </c>
      <c r="H672" s="16">
        <f t="shared" si="76"/>
        <v>769.9</v>
      </c>
      <c r="I672" s="46"/>
      <c r="K672" s="33"/>
      <c r="L672" s="78"/>
    </row>
    <row r="673" spans="1:12" s="34" customFormat="1" x14ac:dyDescent="0.2">
      <c r="A673" s="66" t="s">
        <v>854</v>
      </c>
      <c r="B673" s="88" t="s">
        <v>175</v>
      </c>
      <c r="C673" s="90" t="s">
        <v>269</v>
      </c>
      <c r="D673" s="89" t="s">
        <v>145</v>
      </c>
      <c r="E673" s="95">
        <v>3</v>
      </c>
      <c r="F673" s="15">
        <v>63.63</v>
      </c>
      <c r="G673" s="16">
        <v>82.72</v>
      </c>
      <c r="H673" s="16">
        <f t="shared" si="76"/>
        <v>248.16</v>
      </c>
      <c r="I673" s="46"/>
      <c r="K673" s="33"/>
      <c r="L673" s="78"/>
    </row>
    <row r="674" spans="1:12" x14ac:dyDescent="0.2">
      <c r="D674" s="50"/>
      <c r="E674" s="14"/>
      <c r="F674" s="14"/>
      <c r="G674" s="14"/>
      <c r="H674" s="20">
        <f>SUM(H654:H673)</f>
        <v>8844.44</v>
      </c>
      <c r="I674" s="24">
        <f>H674/H$668</f>
        <v>79.65093659942363</v>
      </c>
      <c r="L674" s="80"/>
    </row>
    <row r="675" spans="1:12" s="34" customFormat="1" x14ac:dyDescent="0.2">
      <c r="A675" s="57" t="s">
        <v>106</v>
      </c>
      <c r="B675" s="49"/>
      <c r="C675" s="63" t="s">
        <v>115</v>
      </c>
      <c r="D675" s="96"/>
      <c r="E675" s="36"/>
      <c r="F675" s="94"/>
      <c r="G675" s="94"/>
      <c r="H675" s="94"/>
      <c r="I675" s="45"/>
      <c r="K675" s="33"/>
      <c r="L675" s="78"/>
    </row>
    <row r="676" spans="1:12" s="34" customFormat="1" x14ac:dyDescent="0.2">
      <c r="A676" s="58"/>
      <c r="B676" s="51"/>
      <c r="C676" s="64" t="s">
        <v>116</v>
      </c>
      <c r="D676" s="66"/>
      <c r="E676" s="39"/>
      <c r="F676" s="77"/>
      <c r="G676" s="77"/>
      <c r="H676" s="77"/>
      <c r="I676" s="46"/>
      <c r="K676" s="33"/>
      <c r="L676" s="78"/>
    </row>
    <row r="677" spans="1:12" s="111" customFormat="1" x14ac:dyDescent="0.2">
      <c r="A677" s="66" t="s">
        <v>855</v>
      </c>
      <c r="B677" s="51"/>
      <c r="C677" s="110" t="s">
        <v>270</v>
      </c>
      <c r="D677" s="89" t="s">
        <v>145</v>
      </c>
      <c r="E677" s="95">
        <v>2</v>
      </c>
      <c r="F677" s="15">
        <v>1200</v>
      </c>
      <c r="G677" s="16">
        <v>1560</v>
      </c>
      <c r="H677" s="16">
        <f t="shared" ref="H677:H689" si="77">ROUND(G677*E677,2)</f>
        <v>3120</v>
      </c>
      <c r="I677" s="46"/>
      <c r="K677" s="112"/>
      <c r="L677" s="78"/>
    </row>
    <row r="678" spans="1:12" s="111" customFormat="1" ht="22.5" x14ac:dyDescent="0.2">
      <c r="A678" s="66" t="s">
        <v>856</v>
      </c>
      <c r="B678" s="51">
        <v>94706</v>
      </c>
      <c r="C678" s="107" t="s">
        <v>271</v>
      </c>
      <c r="D678" s="89" t="s">
        <v>145</v>
      </c>
      <c r="E678" s="95">
        <v>2</v>
      </c>
      <c r="F678" s="15">
        <v>26.67</v>
      </c>
      <c r="G678" s="16">
        <v>34.67</v>
      </c>
      <c r="H678" s="16">
        <f t="shared" si="77"/>
        <v>69.34</v>
      </c>
      <c r="I678" s="46"/>
      <c r="K678" s="112"/>
      <c r="L678" s="78"/>
    </row>
    <row r="679" spans="1:12" s="111" customFormat="1" x14ac:dyDescent="0.2">
      <c r="A679" s="66" t="s">
        <v>857</v>
      </c>
      <c r="B679" s="51">
        <v>94795</v>
      </c>
      <c r="C679" s="110" t="s">
        <v>272</v>
      </c>
      <c r="D679" s="89" t="s">
        <v>145</v>
      </c>
      <c r="E679" s="95">
        <v>2</v>
      </c>
      <c r="F679" s="15">
        <v>16.77</v>
      </c>
      <c r="G679" s="16">
        <v>21.8</v>
      </c>
      <c r="H679" s="16">
        <f t="shared" si="77"/>
        <v>43.6</v>
      </c>
      <c r="I679" s="46"/>
      <c r="K679" s="112"/>
      <c r="L679" s="78"/>
    </row>
    <row r="680" spans="1:12" s="34" customFormat="1" ht="18.75" customHeight="1" x14ac:dyDescent="0.2">
      <c r="A680" s="66" t="s">
        <v>858</v>
      </c>
      <c r="B680" s="88" t="s">
        <v>176</v>
      </c>
      <c r="C680" s="90" t="s">
        <v>273</v>
      </c>
      <c r="D680" s="89" t="s">
        <v>149</v>
      </c>
      <c r="E680" s="95">
        <v>27.42</v>
      </c>
      <c r="F680" s="15">
        <v>16.04</v>
      </c>
      <c r="G680" s="16">
        <v>20.85</v>
      </c>
      <c r="H680" s="16">
        <f t="shared" si="77"/>
        <v>571.71</v>
      </c>
      <c r="I680" s="46"/>
      <c r="K680" s="33"/>
      <c r="L680" s="78"/>
    </row>
    <row r="681" spans="1:12" s="34" customFormat="1" ht="20.25" customHeight="1" x14ac:dyDescent="0.2">
      <c r="A681" s="66" t="s">
        <v>859</v>
      </c>
      <c r="B681" s="88" t="s">
        <v>177</v>
      </c>
      <c r="C681" s="90" t="s">
        <v>274</v>
      </c>
      <c r="D681" s="89" t="s">
        <v>149</v>
      </c>
      <c r="E681" s="95">
        <v>23.48</v>
      </c>
      <c r="F681" s="15">
        <v>10.65</v>
      </c>
      <c r="G681" s="16">
        <v>13.85</v>
      </c>
      <c r="H681" s="16">
        <f t="shared" si="77"/>
        <v>325.2</v>
      </c>
      <c r="I681" s="46"/>
      <c r="K681" s="33"/>
      <c r="L681" s="78"/>
    </row>
    <row r="682" spans="1:12" s="34" customFormat="1" ht="21.75" customHeight="1" x14ac:dyDescent="0.2">
      <c r="A682" s="66" t="s">
        <v>860</v>
      </c>
      <c r="B682" s="88" t="s">
        <v>178</v>
      </c>
      <c r="C682" s="90" t="s">
        <v>275</v>
      </c>
      <c r="D682" s="89" t="s">
        <v>149</v>
      </c>
      <c r="E682" s="95">
        <v>6</v>
      </c>
      <c r="F682" s="15">
        <v>9.26</v>
      </c>
      <c r="G682" s="16">
        <v>12.04</v>
      </c>
      <c r="H682" s="16">
        <f t="shared" si="77"/>
        <v>72.239999999999995</v>
      </c>
      <c r="I682" s="46"/>
      <c r="K682" s="33"/>
      <c r="L682" s="78"/>
    </row>
    <row r="683" spans="1:12" s="34" customFormat="1" ht="19.5" customHeight="1" x14ac:dyDescent="0.2">
      <c r="A683" s="66" t="s">
        <v>861</v>
      </c>
      <c r="B683" s="88" t="s">
        <v>179</v>
      </c>
      <c r="C683" s="90" t="s">
        <v>276</v>
      </c>
      <c r="D683" s="89" t="s">
        <v>149</v>
      </c>
      <c r="E683" s="95">
        <v>21.75</v>
      </c>
      <c r="F683" s="15">
        <v>10.66</v>
      </c>
      <c r="G683" s="16">
        <v>13.86</v>
      </c>
      <c r="H683" s="16">
        <f t="shared" si="77"/>
        <v>301.45999999999998</v>
      </c>
      <c r="I683" s="46"/>
      <c r="K683" s="33"/>
      <c r="L683" s="78"/>
    </row>
    <row r="684" spans="1:12" s="34" customFormat="1" ht="22.5" x14ac:dyDescent="0.2">
      <c r="A684" s="66" t="s">
        <v>862</v>
      </c>
      <c r="B684" s="88" t="s">
        <v>277</v>
      </c>
      <c r="C684" s="90" t="s">
        <v>279</v>
      </c>
      <c r="D684" s="89" t="s">
        <v>145</v>
      </c>
      <c r="E684" s="95">
        <v>2</v>
      </c>
      <c r="F684" s="15">
        <v>11.87</v>
      </c>
      <c r="G684" s="16">
        <v>15.43</v>
      </c>
      <c r="H684" s="16">
        <f t="shared" si="77"/>
        <v>30.86</v>
      </c>
      <c r="I684" s="46"/>
      <c r="K684" s="33"/>
      <c r="L684" s="78"/>
    </row>
    <row r="685" spans="1:12" s="34" customFormat="1" ht="22.5" x14ac:dyDescent="0.2">
      <c r="A685" s="66" t="s">
        <v>863</v>
      </c>
      <c r="B685" s="88" t="s">
        <v>180</v>
      </c>
      <c r="C685" s="90" t="s">
        <v>280</v>
      </c>
      <c r="D685" s="89" t="s">
        <v>145</v>
      </c>
      <c r="E685" s="95">
        <v>2</v>
      </c>
      <c r="F685" s="15">
        <v>29.57</v>
      </c>
      <c r="G685" s="16">
        <v>38.44</v>
      </c>
      <c r="H685" s="16">
        <f t="shared" si="77"/>
        <v>76.88</v>
      </c>
      <c r="I685" s="46"/>
      <c r="K685" s="33"/>
      <c r="L685" s="78"/>
    </row>
    <row r="686" spans="1:12" s="34" customFormat="1" ht="22.5" x14ac:dyDescent="0.2">
      <c r="A686" s="66" t="s">
        <v>864</v>
      </c>
      <c r="B686" s="88" t="s">
        <v>181</v>
      </c>
      <c r="C686" s="90" t="s">
        <v>281</v>
      </c>
      <c r="D686" s="89" t="s">
        <v>145</v>
      </c>
      <c r="E686" s="95">
        <v>5</v>
      </c>
      <c r="F686" s="15">
        <v>72.75</v>
      </c>
      <c r="G686" s="16">
        <v>94.58</v>
      </c>
      <c r="H686" s="16">
        <f t="shared" si="77"/>
        <v>472.9</v>
      </c>
      <c r="I686" s="46"/>
      <c r="K686" s="33"/>
      <c r="L686" s="78"/>
    </row>
    <row r="687" spans="1:12" s="34" customFormat="1" ht="22.5" x14ac:dyDescent="0.2">
      <c r="A687" s="66" t="s">
        <v>865</v>
      </c>
      <c r="B687" s="88" t="s">
        <v>378</v>
      </c>
      <c r="C687" s="90" t="s">
        <v>379</v>
      </c>
      <c r="D687" s="89" t="s">
        <v>145</v>
      </c>
      <c r="E687" s="95">
        <v>10</v>
      </c>
      <c r="F687" s="15">
        <v>67.239999999999995</v>
      </c>
      <c r="G687" s="16">
        <v>87.41</v>
      </c>
      <c r="H687" s="16">
        <f t="shared" si="77"/>
        <v>874.1</v>
      </c>
      <c r="I687" s="46"/>
      <c r="K687" s="33"/>
      <c r="L687" s="78"/>
    </row>
    <row r="688" spans="1:12" s="34" customFormat="1" x14ac:dyDescent="0.2">
      <c r="A688" s="66" t="s">
        <v>866</v>
      </c>
      <c r="B688" s="88" t="s">
        <v>406</v>
      </c>
      <c r="C688" s="90" t="s">
        <v>407</v>
      </c>
      <c r="D688" s="89" t="s">
        <v>145</v>
      </c>
      <c r="E688" s="95"/>
      <c r="F688" s="15">
        <v>28.38</v>
      </c>
      <c r="G688" s="16">
        <v>36.89</v>
      </c>
      <c r="H688" s="16">
        <f t="shared" si="77"/>
        <v>0</v>
      </c>
      <c r="I688" s="46"/>
      <c r="K688" s="33"/>
      <c r="L688" s="78"/>
    </row>
    <row r="689" spans="1:12" s="111" customFormat="1" x14ac:dyDescent="0.2">
      <c r="A689" s="66" t="s">
        <v>867</v>
      </c>
      <c r="B689" s="51">
        <v>86885</v>
      </c>
      <c r="C689" s="110" t="s">
        <v>278</v>
      </c>
      <c r="D689" s="89" t="s">
        <v>145</v>
      </c>
      <c r="E689" s="95">
        <v>16</v>
      </c>
      <c r="F689" s="15">
        <v>11.58</v>
      </c>
      <c r="G689" s="16">
        <v>15.05</v>
      </c>
      <c r="H689" s="16">
        <f t="shared" si="77"/>
        <v>240.8</v>
      </c>
      <c r="I689" s="46"/>
      <c r="K689" s="112"/>
      <c r="L689" s="78"/>
    </row>
    <row r="690" spans="1:12" x14ac:dyDescent="0.2">
      <c r="C690" s="64" t="s">
        <v>117</v>
      </c>
      <c r="D690" s="50"/>
      <c r="E690" s="18"/>
      <c r="F690" s="15"/>
      <c r="G690" s="16"/>
      <c r="H690" s="16"/>
      <c r="I690" s="25"/>
      <c r="K690" s="76"/>
      <c r="L690" s="79"/>
    </row>
    <row r="691" spans="1:12" ht="22.5" x14ac:dyDescent="0.2">
      <c r="A691" s="50" t="s">
        <v>868</v>
      </c>
      <c r="B691" s="88" t="s">
        <v>182</v>
      </c>
      <c r="C691" s="90" t="s">
        <v>339</v>
      </c>
      <c r="D691" s="89" t="s">
        <v>149</v>
      </c>
      <c r="E691" s="95">
        <v>34.340000000000003</v>
      </c>
      <c r="F691" s="15">
        <v>14.06</v>
      </c>
      <c r="G691" s="16">
        <v>18.28</v>
      </c>
      <c r="H691" s="16">
        <f t="shared" ref="H691:H699" si="78">ROUND(G691*E691,2)</f>
        <v>627.74</v>
      </c>
      <c r="I691" s="25"/>
      <c r="K691" s="76"/>
      <c r="L691" s="79"/>
    </row>
    <row r="692" spans="1:12" ht="22.5" x14ac:dyDescent="0.2">
      <c r="A692" s="50" t="s">
        <v>869</v>
      </c>
      <c r="B692" s="88" t="s">
        <v>183</v>
      </c>
      <c r="C692" s="90" t="s">
        <v>340</v>
      </c>
      <c r="D692" s="89" t="s">
        <v>149</v>
      </c>
      <c r="E692" s="95">
        <v>5.32</v>
      </c>
      <c r="F692" s="15">
        <v>20.27</v>
      </c>
      <c r="G692" s="16">
        <v>26.35</v>
      </c>
      <c r="H692" s="16">
        <f t="shared" si="78"/>
        <v>140.18</v>
      </c>
      <c r="I692" s="25"/>
      <c r="K692" s="76"/>
      <c r="L692" s="79"/>
    </row>
    <row r="693" spans="1:12" ht="22.5" x14ac:dyDescent="0.2">
      <c r="A693" s="50" t="s">
        <v>870</v>
      </c>
      <c r="B693" s="88" t="s">
        <v>184</v>
      </c>
      <c r="C693" s="90" t="s">
        <v>341</v>
      </c>
      <c r="D693" s="89" t="s">
        <v>149</v>
      </c>
      <c r="E693" s="95">
        <v>15.69</v>
      </c>
      <c r="F693" s="15">
        <v>30.67</v>
      </c>
      <c r="G693" s="16">
        <v>39.869999999999997</v>
      </c>
      <c r="H693" s="16">
        <f t="shared" si="78"/>
        <v>625.55999999999995</v>
      </c>
      <c r="I693" s="25"/>
      <c r="K693" s="76"/>
      <c r="L693" s="79"/>
    </row>
    <row r="694" spans="1:12" ht="22.5" x14ac:dyDescent="0.2">
      <c r="A694" s="50" t="s">
        <v>871</v>
      </c>
      <c r="B694" s="88" t="s">
        <v>185</v>
      </c>
      <c r="C694" s="90" t="s">
        <v>342</v>
      </c>
      <c r="D694" s="89" t="s">
        <v>149</v>
      </c>
      <c r="E694" s="95">
        <v>11.35</v>
      </c>
      <c r="F694" s="15">
        <v>39.549999999999997</v>
      </c>
      <c r="G694" s="16">
        <v>51.42</v>
      </c>
      <c r="H694" s="16">
        <f t="shared" si="78"/>
        <v>583.62</v>
      </c>
      <c r="I694" s="25"/>
      <c r="K694" s="76"/>
      <c r="L694" s="79"/>
    </row>
    <row r="695" spans="1:12" ht="22.5" x14ac:dyDescent="0.2">
      <c r="A695" s="50" t="s">
        <v>872</v>
      </c>
      <c r="B695" s="88" t="s">
        <v>186</v>
      </c>
      <c r="C695" s="90" t="s">
        <v>380</v>
      </c>
      <c r="D695" s="89" t="s">
        <v>145</v>
      </c>
      <c r="E695" s="95">
        <v>4</v>
      </c>
      <c r="F695" s="15">
        <v>51.3</v>
      </c>
      <c r="G695" s="16">
        <v>66.69</v>
      </c>
      <c r="H695" s="16">
        <f t="shared" si="78"/>
        <v>266.76</v>
      </c>
      <c r="I695" s="25"/>
      <c r="K695" s="76"/>
      <c r="L695" s="79"/>
    </row>
    <row r="696" spans="1:12" ht="22.5" x14ac:dyDescent="0.2">
      <c r="A696" s="50" t="s">
        <v>873</v>
      </c>
      <c r="B696" s="88" t="s">
        <v>283</v>
      </c>
      <c r="C696" s="90" t="s">
        <v>282</v>
      </c>
      <c r="D696" s="89" t="s">
        <v>145</v>
      </c>
      <c r="E696" s="95">
        <v>2</v>
      </c>
      <c r="F696" s="15">
        <v>8.5399999999999991</v>
      </c>
      <c r="G696" s="16">
        <v>11.1</v>
      </c>
      <c r="H696" s="16">
        <f t="shared" si="78"/>
        <v>22.2</v>
      </c>
      <c r="I696" s="25"/>
      <c r="K696" s="76"/>
      <c r="L696" s="79"/>
    </row>
    <row r="697" spans="1:12" ht="22.5" x14ac:dyDescent="0.2">
      <c r="A697" s="50" t="s">
        <v>874</v>
      </c>
      <c r="B697" s="88" t="s">
        <v>285</v>
      </c>
      <c r="C697" s="90" t="s">
        <v>284</v>
      </c>
      <c r="D697" s="89" t="s">
        <v>145</v>
      </c>
      <c r="E697" s="95">
        <v>14</v>
      </c>
      <c r="F697" s="15">
        <v>8.3699999999999992</v>
      </c>
      <c r="G697" s="16">
        <v>10.88</v>
      </c>
      <c r="H697" s="16">
        <f t="shared" si="78"/>
        <v>152.32</v>
      </c>
      <c r="I697" s="25"/>
      <c r="K697" s="76"/>
      <c r="L697" s="79"/>
    </row>
    <row r="698" spans="1:12" ht="22.5" x14ac:dyDescent="0.2">
      <c r="A698" s="50" t="s">
        <v>875</v>
      </c>
      <c r="B698" s="88" t="s">
        <v>187</v>
      </c>
      <c r="C698" s="90" t="s">
        <v>188</v>
      </c>
      <c r="D698" s="89" t="s">
        <v>145</v>
      </c>
      <c r="E698" s="95">
        <v>1</v>
      </c>
      <c r="F698" s="15">
        <v>259.14999999999998</v>
      </c>
      <c r="G698" s="16">
        <v>336.9</v>
      </c>
      <c r="H698" s="16">
        <f t="shared" si="78"/>
        <v>336.9</v>
      </c>
      <c r="I698" s="25"/>
      <c r="K698" s="76"/>
      <c r="L698" s="79"/>
    </row>
    <row r="699" spans="1:12" x14ac:dyDescent="0.2">
      <c r="A699" s="50" t="s">
        <v>876</v>
      </c>
      <c r="B699" s="88" t="s">
        <v>189</v>
      </c>
      <c r="C699" s="90" t="s">
        <v>408</v>
      </c>
      <c r="D699" s="89" t="s">
        <v>145</v>
      </c>
      <c r="E699" s="95">
        <v>10</v>
      </c>
      <c r="F699" s="15">
        <v>8.44</v>
      </c>
      <c r="G699" s="16">
        <v>10.97</v>
      </c>
      <c r="H699" s="16">
        <f t="shared" si="78"/>
        <v>109.7</v>
      </c>
      <c r="I699" s="25"/>
      <c r="K699" s="76"/>
      <c r="L699" s="79"/>
    </row>
    <row r="700" spans="1:12" x14ac:dyDescent="0.2">
      <c r="C700" s="64" t="s">
        <v>118</v>
      </c>
      <c r="D700" s="50"/>
      <c r="E700" s="14"/>
      <c r="F700" s="14"/>
      <c r="G700" s="14"/>
      <c r="H700" s="14"/>
      <c r="L700" s="79"/>
    </row>
    <row r="701" spans="1:12" x14ac:dyDescent="0.2">
      <c r="A701" s="50" t="s">
        <v>877</v>
      </c>
      <c r="B701" s="50">
        <v>86901</v>
      </c>
      <c r="C701" s="110" t="s">
        <v>292</v>
      </c>
      <c r="D701" s="89" t="s">
        <v>145</v>
      </c>
      <c r="E701" s="95">
        <v>10</v>
      </c>
      <c r="F701" s="15">
        <v>107.67</v>
      </c>
      <c r="G701" s="16">
        <v>139.97</v>
      </c>
      <c r="H701" s="16">
        <f t="shared" ref="H701:H713" si="79">ROUND(G701*E701,2)</f>
        <v>1399.7</v>
      </c>
      <c r="L701" s="79"/>
    </row>
    <row r="702" spans="1:12" x14ac:dyDescent="0.2">
      <c r="A702" s="50" t="s">
        <v>878</v>
      </c>
      <c r="B702" s="88" t="s">
        <v>297</v>
      </c>
      <c r="C702" s="90" t="s">
        <v>298</v>
      </c>
      <c r="D702" s="89" t="s">
        <v>145</v>
      </c>
      <c r="E702" s="95">
        <v>10</v>
      </c>
      <c r="F702" s="15">
        <v>73.569999999999993</v>
      </c>
      <c r="G702" s="16">
        <v>95.64</v>
      </c>
      <c r="H702" s="16">
        <f t="shared" si="79"/>
        <v>956.4</v>
      </c>
      <c r="L702" s="79"/>
    </row>
    <row r="703" spans="1:12" x14ac:dyDescent="0.2">
      <c r="A703" s="50" t="s">
        <v>879</v>
      </c>
      <c r="B703" s="88" t="s">
        <v>299</v>
      </c>
      <c r="C703" s="90" t="s">
        <v>300</v>
      </c>
      <c r="D703" s="89" t="s">
        <v>145</v>
      </c>
      <c r="E703" s="95">
        <v>10</v>
      </c>
      <c r="F703" s="15">
        <v>346.52</v>
      </c>
      <c r="G703" s="16">
        <v>450.48</v>
      </c>
      <c r="H703" s="16">
        <f t="shared" si="79"/>
        <v>4504.8</v>
      </c>
      <c r="L703" s="79"/>
    </row>
    <row r="704" spans="1:12" ht="22.5" x14ac:dyDescent="0.2">
      <c r="A704" s="50" t="s">
        <v>880</v>
      </c>
      <c r="B704" s="88" t="s">
        <v>1011</v>
      </c>
      <c r="C704" s="90" t="s">
        <v>1010</v>
      </c>
      <c r="D704" s="89" t="s">
        <v>145</v>
      </c>
      <c r="E704" s="95">
        <v>10</v>
      </c>
      <c r="F704" s="15">
        <v>22.92</v>
      </c>
      <c r="G704" s="16">
        <v>29.8</v>
      </c>
      <c r="H704" s="16">
        <f t="shared" si="79"/>
        <v>298</v>
      </c>
      <c r="L704" s="79"/>
    </row>
    <row r="705" spans="1:12" x14ac:dyDescent="0.2">
      <c r="A705" s="50" t="s">
        <v>881</v>
      </c>
      <c r="B705" s="88" t="s">
        <v>196</v>
      </c>
      <c r="C705" s="90" t="s">
        <v>193</v>
      </c>
      <c r="D705" s="89" t="s">
        <v>145</v>
      </c>
      <c r="E705" s="95">
        <v>10</v>
      </c>
      <c r="F705" s="15">
        <v>33.64</v>
      </c>
      <c r="G705" s="16">
        <v>43.73</v>
      </c>
      <c r="H705" s="16">
        <f t="shared" si="79"/>
        <v>437.3</v>
      </c>
      <c r="L705" s="79"/>
    </row>
    <row r="706" spans="1:12" x14ac:dyDescent="0.2">
      <c r="A706" s="50" t="s">
        <v>882</v>
      </c>
      <c r="B706" s="88" t="s">
        <v>385</v>
      </c>
      <c r="C706" s="90" t="s">
        <v>386</v>
      </c>
      <c r="D706" s="89" t="s">
        <v>145</v>
      </c>
      <c r="E706" s="95">
        <v>10</v>
      </c>
      <c r="F706" s="15">
        <v>63.46</v>
      </c>
      <c r="G706" s="16">
        <v>82.5</v>
      </c>
      <c r="H706" s="16">
        <f t="shared" si="79"/>
        <v>825</v>
      </c>
      <c r="L706" s="79"/>
    </row>
    <row r="707" spans="1:12" x14ac:dyDescent="0.2">
      <c r="A707" s="50" t="s">
        <v>883</v>
      </c>
      <c r="B707" s="88" t="s">
        <v>387</v>
      </c>
      <c r="C707" s="90" t="s">
        <v>388</v>
      </c>
      <c r="D707" s="89" t="s">
        <v>145</v>
      </c>
      <c r="E707" s="95">
        <v>10</v>
      </c>
      <c r="F707" s="15">
        <v>30.97</v>
      </c>
      <c r="G707" s="16">
        <v>40.26</v>
      </c>
      <c r="H707" s="16">
        <f t="shared" si="79"/>
        <v>402.6</v>
      </c>
      <c r="L707" s="79"/>
    </row>
    <row r="708" spans="1:12" x14ac:dyDescent="0.2">
      <c r="A708" s="50" t="s">
        <v>884</v>
      </c>
      <c r="B708" s="88" t="s">
        <v>389</v>
      </c>
      <c r="C708" s="90" t="s">
        <v>390</v>
      </c>
      <c r="D708" s="89" t="s">
        <v>145</v>
      </c>
      <c r="E708" s="95">
        <v>4</v>
      </c>
      <c r="F708" s="15">
        <v>18.86</v>
      </c>
      <c r="G708" s="16">
        <v>24.52</v>
      </c>
      <c r="H708" s="16">
        <f t="shared" si="79"/>
        <v>98.08</v>
      </c>
      <c r="L708" s="79"/>
    </row>
    <row r="709" spans="1:12" x14ac:dyDescent="0.2">
      <c r="A709" s="50" t="s">
        <v>885</v>
      </c>
      <c r="B709" s="88" t="s">
        <v>191</v>
      </c>
      <c r="C709" s="90" t="s">
        <v>302</v>
      </c>
      <c r="D709" s="89" t="s">
        <v>145</v>
      </c>
      <c r="E709" s="95">
        <v>10</v>
      </c>
      <c r="F709" s="15">
        <v>23.57</v>
      </c>
      <c r="G709" s="16">
        <v>30.64</v>
      </c>
      <c r="H709" s="16">
        <f t="shared" si="79"/>
        <v>306.39999999999998</v>
      </c>
      <c r="L709" s="79"/>
    </row>
    <row r="710" spans="1:12" x14ac:dyDescent="0.2">
      <c r="A710" s="50" t="s">
        <v>886</v>
      </c>
      <c r="B710" s="88" t="s">
        <v>391</v>
      </c>
      <c r="C710" s="90" t="s">
        <v>392</v>
      </c>
      <c r="D710" s="89" t="s">
        <v>145</v>
      </c>
      <c r="E710" s="95">
        <v>10</v>
      </c>
      <c r="F710" s="15">
        <v>23.07</v>
      </c>
      <c r="G710" s="16">
        <v>29.99</v>
      </c>
      <c r="H710" s="16">
        <f t="shared" si="79"/>
        <v>299.89999999999998</v>
      </c>
      <c r="L710" s="79"/>
    </row>
    <row r="711" spans="1:12" ht="22.5" x14ac:dyDescent="0.2">
      <c r="A711" s="50" t="s">
        <v>886</v>
      </c>
      <c r="B711" s="88" t="s">
        <v>192</v>
      </c>
      <c r="C711" s="90" t="s">
        <v>303</v>
      </c>
      <c r="D711" s="89" t="s">
        <v>145</v>
      </c>
      <c r="E711" s="95">
        <v>4</v>
      </c>
      <c r="F711" s="15">
        <v>50.46</v>
      </c>
      <c r="G711" s="16">
        <v>65.599999999999994</v>
      </c>
      <c r="H711" s="16">
        <f t="shared" si="79"/>
        <v>262.39999999999998</v>
      </c>
      <c r="L711" s="79"/>
    </row>
    <row r="712" spans="1:12" x14ac:dyDescent="0.2">
      <c r="A712" s="50" t="s">
        <v>887</v>
      </c>
      <c r="B712" s="88" t="s">
        <v>345</v>
      </c>
      <c r="C712" s="90" t="s">
        <v>346</v>
      </c>
      <c r="D712" s="89" t="s">
        <v>121</v>
      </c>
      <c r="E712" s="95">
        <v>5.8</v>
      </c>
      <c r="F712" s="15">
        <v>532.5</v>
      </c>
      <c r="G712" s="16">
        <v>692.25</v>
      </c>
      <c r="H712" s="16">
        <f t="shared" si="79"/>
        <v>4015.05</v>
      </c>
      <c r="L712" s="79"/>
    </row>
    <row r="713" spans="1:12" x14ac:dyDescent="0.2">
      <c r="A713" s="50" t="s">
        <v>888</v>
      </c>
      <c r="B713" s="88" t="s">
        <v>1013</v>
      </c>
      <c r="C713" s="90" t="s">
        <v>1012</v>
      </c>
      <c r="D713" s="89" t="s">
        <v>121</v>
      </c>
      <c r="E713" s="95">
        <v>4.84</v>
      </c>
      <c r="F713" s="15">
        <v>275.19</v>
      </c>
      <c r="G713" s="16">
        <v>357.75</v>
      </c>
      <c r="H713" s="16">
        <f t="shared" si="79"/>
        <v>1731.51</v>
      </c>
      <c r="L713" s="79"/>
    </row>
    <row r="714" spans="1:12" x14ac:dyDescent="0.2">
      <c r="C714" s="64" t="s">
        <v>195</v>
      </c>
      <c r="D714" s="50"/>
      <c r="E714" s="14"/>
      <c r="F714" s="14"/>
      <c r="G714" s="14"/>
      <c r="H714" s="14"/>
      <c r="L714" s="79"/>
    </row>
    <row r="715" spans="1:12" ht="22.5" x14ac:dyDescent="0.2">
      <c r="A715" s="50" t="s">
        <v>889</v>
      </c>
      <c r="B715" s="50">
        <v>89576</v>
      </c>
      <c r="C715" s="107" t="s">
        <v>409</v>
      </c>
      <c r="D715" s="89" t="s">
        <v>149</v>
      </c>
      <c r="E715" s="95">
        <v>8.2799999999999994</v>
      </c>
      <c r="F715" s="15">
        <v>14.9</v>
      </c>
      <c r="G715" s="16">
        <v>19.37</v>
      </c>
      <c r="H715" s="16">
        <f t="shared" ref="H715:H717" si="80">ROUND(G715*E715,2)</f>
        <v>160.38</v>
      </c>
      <c r="L715" s="79"/>
    </row>
    <row r="716" spans="1:12" ht="22.5" x14ac:dyDescent="0.2">
      <c r="A716" s="50" t="s">
        <v>890</v>
      </c>
      <c r="B716" s="88" t="s">
        <v>198</v>
      </c>
      <c r="C716" s="90" t="s">
        <v>304</v>
      </c>
      <c r="D716" s="89" t="s">
        <v>149</v>
      </c>
      <c r="E716" s="95">
        <v>6.53</v>
      </c>
      <c r="F716" s="15">
        <v>25.59</v>
      </c>
      <c r="G716" s="16">
        <v>33.270000000000003</v>
      </c>
      <c r="H716" s="16">
        <f t="shared" si="80"/>
        <v>217.25</v>
      </c>
      <c r="L716" s="79"/>
    </row>
    <row r="717" spans="1:12" x14ac:dyDescent="0.2">
      <c r="A717" s="50" t="s">
        <v>891</v>
      </c>
      <c r="B717" s="88" t="s">
        <v>347</v>
      </c>
      <c r="C717" s="90" t="s">
        <v>348</v>
      </c>
      <c r="D717" s="89" t="s">
        <v>145</v>
      </c>
      <c r="E717" s="95">
        <v>2</v>
      </c>
      <c r="F717" s="15">
        <v>145.9</v>
      </c>
      <c r="G717" s="16">
        <v>189.67</v>
      </c>
      <c r="H717" s="16">
        <f t="shared" si="80"/>
        <v>379.34</v>
      </c>
      <c r="L717" s="79"/>
    </row>
    <row r="718" spans="1:12" x14ac:dyDescent="0.2">
      <c r="D718" s="50"/>
      <c r="E718" s="14"/>
      <c r="F718" s="14"/>
      <c r="G718" s="14"/>
      <c r="H718" s="20">
        <f>SUM(H677:I717)</f>
        <v>25358.180000000004</v>
      </c>
      <c r="I718" s="24">
        <f>H718/H$686</f>
        <v>53.622710932543889</v>
      </c>
      <c r="L718" s="80"/>
    </row>
    <row r="719" spans="1:12" s="34" customFormat="1" x14ac:dyDescent="0.2">
      <c r="A719" s="57" t="s">
        <v>107</v>
      </c>
      <c r="B719" s="49"/>
      <c r="C719" s="63" t="s">
        <v>114</v>
      </c>
      <c r="D719" s="96"/>
      <c r="E719" s="36"/>
      <c r="F719" s="94"/>
      <c r="G719" s="94"/>
      <c r="H719" s="94"/>
      <c r="I719" s="45"/>
      <c r="K719" s="33"/>
      <c r="L719" s="78"/>
    </row>
    <row r="720" spans="1:12" s="34" customFormat="1" x14ac:dyDescent="0.2">
      <c r="A720" s="66" t="s">
        <v>892</v>
      </c>
      <c r="B720" s="88" t="s">
        <v>199</v>
      </c>
      <c r="C720" s="90" t="s">
        <v>200</v>
      </c>
      <c r="D720" s="89" t="s">
        <v>121</v>
      </c>
      <c r="E720" s="95">
        <v>56.48</v>
      </c>
      <c r="F720" s="15">
        <v>9.1999999999999993</v>
      </c>
      <c r="G720" s="16">
        <v>11.96</v>
      </c>
      <c r="H720" s="16">
        <f t="shared" ref="H720:H721" si="81">ROUND(G720*E720,2)</f>
        <v>675.5</v>
      </c>
      <c r="I720" s="46"/>
      <c r="K720" s="33"/>
      <c r="L720" s="78"/>
    </row>
    <row r="721" spans="1:12" s="34" customFormat="1" ht="22.5" x14ac:dyDescent="0.2">
      <c r="A721" s="66" t="s">
        <v>893</v>
      </c>
      <c r="B721" s="88" t="s">
        <v>307</v>
      </c>
      <c r="C721" s="90" t="s">
        <v>306</v>
      </c>
      <c r="D721" s="89" t="s">
        <v>121</v>
      </c>
      <c r="E721" s="95">
        <v>119.82</v>
      </c>
      <c r="F721" s="15">
        <v>68</v>
      </c>
      <c r="G721" s="16">
        <v>88.4</v>
      </c>
      <c r="H721" s="16">
        <f t="shared" si="81"/>
        <v>10592.09</v>
      </c>
      <c r="I721" s="46"/>
      <c r="K721" s="33"/>
      <c r="L721" s="78"/>
    </row>
    <row r="722" spans="1:12" x14ac:dyDescent="0.2">
      <c r="D722" s="50"/>
      <c r="E722" s="14"/>
      <c r="F722" s="14"/>
      <c r="G722" s="14"/>
      <c r="H722" s="20">
        <f>SUM(H720:H721)</f>
        <v>11267.59</v>
      </c>
      <c r="I722" s="24" t="e">
        <f>H722/H$1010</f>
        <v>#DIV/0!</v>
      </c>
      <c r="L722" s="83"/>
    </row>
    <row r="723" spans="1:12" s="34" customFormat="1" x14ac:dyDescent="0.2">
      <c r="A723" s="57" t="s">
        <v>108</v>
      </c>
      <c r="B723" s="49"/>
      <c r="C723" s="63" t="s">
        <v>119</v>
      </c>
      <c r="D723" s="96"/>
      <c r="E723" s="36"/>
      <c r="F723" s="94"/>
      <c r="G723" s="94"/>
      <c r="H723" s="94"/>
      <c r="I723" s="45"/>
      <c r="K723" s="33"/>
      <c r="L723" s="78"/>
    </row>
    <row r="724" spans="1:12" s="34" customFormat="1" ht="22.5" x14ac:dyDescent="0.2">
      <c r="A724" s="66" t="s">
        <v>894</v>
      </c>
      <c r="B724" s="88" t="s">
        <v>201</v>
      </c>
      <c r="C724" s="90" t="s">
        <v>308</v>
      </c>
      <c r="D724" s="89" t="s">
        <v>122</v>
      </c>
      <c r="E724" s="95">
        <v>4.33</v>
      </c>
      <c r="F724" s="15">
        <v>271.11</v>
      </c>
      <c r="G724" s="16">
        <v>352.44</v>
      </c>
      <c r="H724" s="16">
        <f t="shared" ref="H724:H728" si="82">ROUND(G724*E724,2)</f>
        <v>1526.07</v>
      </c>
      <c r="I724" s="46"/>
      <c r="K724" s="33"/>
      <c r="L724" s="78"/>
    </row>
    <row r="725" spans="1:12" s="34" customFormat="1" ht="21" customHeight="1" x14ac:dyDescent="0.2">
      <c r="A725" s="66" t="s">
        <v>895</v>
      </c>
      <c r="B725" s="88" t="s">
        <v>202</v>
      </c>
      <c r="C725" s="90" t="s">
        <v>309</v>
      </c>
      <c r="D725" s="89" t="s">
        <v>122</v>
      </c>
      <c r="E725" s="95">
        <v>1.86</v>
      </c>
      <c r="F725" s="15">
        <v>497.82</v>
      </c>
      <c r="G725" s="16">
        <v>647.16999999999996</v>
      </c>
      <c r="H725" s="16">
        <f t="shared" si="82"/>
        <v>1203.74</v>
      </c>
      <c r="I725" s="46"/>
      <c r="K725" s="33"/>
      <c r="L725" s="78"/>
    </row>
    <row r="726" spans="1:12" s="34" customFormat="1" ht="21" customHeight="1" x14ac:dyDescent="0.2">
      <c r="A726" s="66" t="s">
        <v>896</v>
      </c>
      <c r="B726" s="88" t="s">
        <v>1017</v>
      </c>
      <c r="C726" s="90" t="s">
        <v>1016</v>
      </c>
      <c r="D726" s="89" t="s">
        <v>121</v>
      </c>
      <c r="E726" s="95">
        <v>61.84</v>
      </c>
      <c r="F726" s="15">
        <v>53.94</v>
      </c>
      <c r="G726" s="16">
        <v>70.12</v>
      </c>
      <c r="H726" s="16">
        <f t="shared" si="82"/>
        <v>4336.22</v>
      </c>
      <c r="I726" s="46"/>
      <c r="K726" s="33"/>
      <c r="L726" s="78"/>
    </row>
    <row r="727" spans="1:12" s="34" customFormat="1" ht="21" customHeight="1" x14ac:dyDescent="0.2">
      <c r="A727" s="66" t="s">
        <v>897</v>
      </c>
      <c r="B727" s="88" t="s">
        <v>1019</v>
      </c>
      <c r="C727" s="90" t="s">
        <v>1018</v>
      </c>
      <c r="D727" s="89" t="s">
        <v>149</v>
      </c>
      <c r="E727" s="95">
        <v>10.5</v>
      </c>
      <c r="F727" s="15">
        <v>9.7899999999999991</v>
      </c>
      <c r="G727" s="16">
        <v>12.73</v>
      </c>
      <c r="H727" s="16">
        <f t="shared" si="82"/>
        <v>133.66999999999999</v>
      </c>
      <c r="I727" s="46"/>
      <c r="K727" s="33"/>
      <c r="L727" s="78"/>
    </row>
    <row r="728" spans="1:12" s="34" customFormat="1" x14ac:dyDescent="0.2">
      <c r="A728" s="66" t="s">
        <v>1032</v>
      </c>
      <c r="B728" s="88" t="s">
        <v>204</v>
      </c>
      <c r="C728" s="90" t="s">
        <v>203</v>
      </c>
      <c r="D728" s="89" t="s">
        <v>149</v>
      </c>
      <c r="E728" s="95">
        <v>8</v>
      </c>
      <c r="F728" s="15">
        <v>35.07</v>
      </c>
      <c r="G728" s="16">
        <v>45.59</v>
      </c>
      <c r="H728" s="16">
        <f t="shared" si="82"/>
        <v>364.72</v>
      </c>
      <c r="I728" s="46"/>
      <c r="K728" s="33"/>
      <c r="L728" s="78"/>
    </row>
    <row r="729" spans="1:12" x14ac:dyDescent="0.2">
      <c r="D729" s="50"/>
      <c r="E729" s="14"/>
      <c r="F729" s="14"/>
      <c r="G729" s="14"/>
      <c r="H729" s="20">
        <f>SUM(H724:H728)</f>
        <v>7564.420000000001</v>
      </c>
      <c r="I729" s="24" t="e">
        <f>H729/H$1010</f>
        <v>#DIV/0!</v>
      </c>
      <c r="L729" s="80"/>
    </row>
    <row r="730" spans="1:12" s="34" customFormat="1" x14ac:dyDescent="0.2">
      <c r="A730" s="57" t="s">
        <v>109</v>
      </c>
      <c r="B730" s="49"/>
      <c r="C730" s="63" t="s">
        <v>13</v>
      </c>
      <c r="D730" s="96"/>
      <c r="E730" s="36"/>
      <c r="F730" s="94"/>
      <c r="G730" s="94"/>
      <c r="H730" s="94"/>
      <c r="I730" s="45"/>
      <c r="K730" s="33"/>
      <c r="L730" s="78"/>
    </row>
    <row r="731" spans="1:12" s="34" customFormat="1" ht="22.5" x14ac:dyDescent="0.2">
      <c r="A731" s="66" t="s">
        <v>898</v>
      </c>
      <c r="B731" s="88" t="s">
        <v>205</v>
      </c>
      <c r="C731" s="90" t="s">
        <v>314</v>
      </c>
      <c r="D731" s="89" t="s">
        <v>121</v>
      </c>
      <c r="E731" s="95">
        <v>561.64</v>
      </c>
      <c r="F731" s="15">
        <v>4.9800000000000004</v>
      </c>
      <c r="G731" s="16">
        <v>6.47</v>
      </c>
      <c r="H731" s="16">
        <f t="shared" ref="H731:H734" si="83">ROUND(G731*E731,2)</f>
        <v>3633.81</v>
      </c>
      <c r="I731" s="46"/>
      <c r="K731" s="33"/>
      <c r="L731" s="78"/>
    </row>
    <row r="732" spans="1:12" s="34" customFormat="1" ht="33.75" x14ac:dyDescent="0.2">
      <c r="A732" s="66" t="s">
        <v>899</v>
      </c>
      <c r="B732" s="88" t="s">
        <v>206</v>
      </c>
      <c r="C732" s="90" t="s">
        <v>315</v>
      </c>
      <c r="D732" s="89" t="s">
        <v>121</v>
      </c>
      <c r="E732" s="95">
        <v>384.64</v>
      </c>
      <c r="F732" s="15">
        <v>27.81</v>
      </c>
      <c r="G732" s="16">
        <v>36.15</v>
      </c>
      <c r="H732" s="16">
        <f t="shared" si="83"/>
        <v>13904.74</v>
      </c>
      <c r="I732" s="46"/>
      <c r="K732" s="33"/>
      <c r="L732" s="78"/>
    </row>
    <row r="733" spans="1:12" s="34" customFormat="1" ht="33.75" x14ac:dyDescent="0.2">
      <c r="A733" s="66" t="s">
        <v>900</v>
      </c>
      <c r="B733" s="88" t="s">
        <v>207</v>
      </c>
      <c r="C733" s="90" t="s">
        <v>316</v>
      </c>
      <c r="D733" s="89" t="s">
        <v>121</v>
      </c>
      <c r="E733" s="95">
        <v>177</v>
      </c>
      <c r="F733" s="15">
        <v>26.83</v>
      </c>
      <c r="G733" s="16">
        <v>34.880000000000003</v>
      </c>
      <c r="H733" s="16">
        <f t="shared" si="83"/>
        <v>6173.76</v>
      </c>
      <c r="I733" s="46"/>
      <c r="K733" s="33"/>
      <c r="L733" s="78"/>
    </row>
    <row r="734" spans="1:12" s="34" customFormat="1" ht="22.5" x14ac:dyDescent="0.2">
      <c r="A734" s="66" t="s">
        <v>901</v>
      </c>
      <c r="B734" s="88" t="s">
        <v>208</v>
      </c>
      <c r="C734" s="90" t="s">
        <v>317</v>
      </c>
      <c r="D734" s="89" t="s">
        <v>121</v>
      </c>
      <c r="E734" s="95">
        <v>177</v>
      </c>
      <c r="F734" s="15">
        <v>50.53</v>
      </c>
      <c r="G734" s="16">
        <v>65.69</v>
      </c>
      <c r="H734" s="16">
        <f t="shared" si="83"/>
        <v>11627.13</v>
      </c>
      <c r="I734" s="46"/>
      <c r="K734" s="33"/>
      <c r="L734" s="78"/>
    </row>
    <row r="735" spans="1:12" x14ac:dyDescent="0.2">
      <c r="D735" s="50"/>
      <c r="E735" s="14"/>
      <c r="F735" s="14"/>
      <c r="G735" s="14"/>
      <c r="H735" s="20">
        <f>SUM(H731:H734)</f>
        <v>35339.439999999995</v>
      </c>
      <c r="I735" s="24" t="e">
        <f>H735/H$1010</f>
        <v>#DIV/0!</v>
      </c>
      <c r="L735" s="80"/>
    </row>
    <row r="736" spans="1:12" s="34" customFormat="1" x14ac:dyDescent="0.2">
      <c r="A736" s="57" t="s">
        <v>110</v>
      </c>
      <c r="B736" s="49"/>
      <c r="C736" s="63" t="s">
        <v>14</v>
      </c>
      <c r="D736" s="96"/>
      <c r="E736" s="36"/>
      <c r="F736" s="94"/>
      <c r="G736" s="94"/>
      <c r="H736" s="94"/>
      <c r="I736" s="45"/>
      <c r="K736" s="33"/>
      <c r="L736" s="78"/>
    </row>
    <row r="737" spans="1:12" s="34" customFormat="1" x14ac:dyDescent="0.2">
      <c r="A737" s="66" t="s">
        <v>902</v>
      </c>
      <c r="B737" s="88" t="s">
        <v>211</v>
      </c>
      <c r="C737" s="90" t="s">
        <v>318</v>
      </c>
      <c r="D737" s="89" t="s">
        <v>121</v>
      </c>
      <c r="E737" s="95">
        <v>384.64</v>
      </c>
      <c r="F737" s="15">
        <v>1.94</v>
      </c>
      <c r="G737" s="16">
        <v>2.52</v>
      </c>
      <c r="H737" s="16">
        <f t="shared" ref="H737:H743" si="84">ROUND(G737*E737,2)</f>
        <v>969.29</v>
      </c>
      <c r="I737" s="46"/>
      <c r="K737" s="33"/>
      <c r="L737" s="78"/>
    </row>
    <row r="738" spans="1:12" s="34" customFormat="1" x14ac:dyDescent="0.2">
      <c r="A738" s="66" t="s">
        <v>903</v>
      </c>
      <c r="B738" s="88" t="s">
        <v>212</v>
      </c>
      <c r="C738" s="90" t="s">
        <v>319</v>
      </c>
      <c r="D738" s="89" t="s">
        <v>121</v>
      </c>
      <c r="E738" s="95">
        <v>168.92</v>
      </c>
      <c r="F738" s="15">
        <v>10.38</v>
      </c>
      <c r="G738" s="16">
        <v>13.49</v>
      </c>
      <c r="H738" s="16">
        <f t="shared" si="84"/>
        <v>2278.73</v>
      </c>
      <c r="I738" s="46"/>
      <c r="K738" s="33"/>
      <c r="L738" s="78"/>
    </row>
    <row r="739" spans="1:12" s="34" customFormat="1" x14ac:dyDescent="0.2">
      <c r="A739" s="66" t="s">
        <v>904</v>
      </c>
      <c r="B739" s="88" t="s">
        <v>213</v>
      </c>
      <c r="C739" s="90" t="s">
        <v>320</v>
      </c>
      <c r="D739" s="89" t="s">
        <v>121</v>
      </c>
      <c r="E739" s="95">
        <v>61.84</v>
      </c>
      <c r="F739" s="15">
        <v>19.52</v>
      </c>
      <c r="G739" s="16">
        <v>25.38</v>
      </c>
      <c r="H739" s="16">
        <f t="shared" si="84"/>
        <v>1569.5</v>
      </c>
      <c r="I739" s="46"/>
      <c r="K739" s="33"/>
      <c r="L739" s="78"/>
    </row>
    <row r="740" spans="1:12" s="34" customFormat="1" x14ac:dyDescent="0.2">
      <c r="A740" s="66" t="s">
        <v>905</v>
      </c>
      <c r="B740" s="88" t="s">
        <v>214</v>
      </c>
      <c r="C740" s="90" t="s">
        <v>321</v>
      </c>
      <c r="D740" s="89" t="s">
        <v>121</v>
      </c>
      <c r="E740" s="95">
        <v>153.88</v>
      </c>
      <c r="F740" s="15">
        <v>18.440000000000001</v>
      </c>
      <c r="G740" s="16">
        <v>23.97</v>
      </c>
      <c r="H740" s="16">
        <f t="shared" si="84"/>
        <v>3688.5</v>
      </c>
      <c r="I740" s="46"/>
      <c r="K740" s="33"/>
      <c r="L740" s="78"/>
    </row>
    <row r="741" spans="1:12" s="34" customFormat="1" x14ac:dyDescent="0.2">
      <c r="A741" s="66" t="s">
        <v>906</v>
      </c>
      <c r="B741" s="88" t="s">
        <v>215</v>
      </c>
      <c r="C741" s="90" t="s">
        <v>349</v>
      </c>
      <c r="D741" s="89" t="s">
        <v>121</v>
      </c>
      <c r="E741" s="95">
        <v>322.8</v>
      </c>
      <c r="F741" s="15">
        <v>10.029999999999999</v>
      </c>
      <c r="G741" s="16">
        <v>13.04</v>
      </c>
      <c r="H741" s="16">
        <f t="shared" si="84"/>
        <v>4209.3100000000004</v>
      </c>
      <c r="I741" s="46"/>
      <c r="K741" s="33"/>
      <c r="L741" s="78"/>
    </row>
    <row r="742" spans="1:12" s="34" customFormat="1" x14ac:dyDescent="0.2">
      <c r="A742" s="66" t="s">
        <v>907</v>
      </c>
      <c r="B742" s="88" t="s">
        <v>216</v>
      </c>
      <c r="C742" s="90" t="s">
        <v>350</v>
      </c>
      <c r="D742" s="89" t="s">
        <v>121</v>
      </c>
      <c r="E742" s="95">
        <v>61.84</v>
      </c>
      <c r="F742" s="15">
        <v>11.46</v>
      </c>
      <c r="G742" s="16">
        <v>14.9</v>
      </c>
      <c r="H742" s="16">
        <f t="shared" si="84"/>
        <v>921.42</v>
      </c>
      <c r="I742" s="46"/>
      <c r="K742" s="33"/>
      <c r="L742" s="78"/>
    </row>
    <row r="743" spans="1:12" s="34" customFormat="1" x14ac:dyDescent="0.2">
      <c r="A743" s="66" t="s">
        <v>908</v>
      </c>
      <c r="B743" s="88" t="s">
        <v>322</v>
      </c>
      <c r="C743" s="90" t="s">
        <v>323</v>
      </c>
      <c r="D743" s="89" t="s">
        <v>121</v>
      </c>
      <c r="E743" s="95">
        <v>7.2</v>
      </c>
      <c r="F743" s="15">
        <v>23.23</v>
      </c>
      <c r="G743" s="16">
        <v>30.2</v>
      </c>
      <c r="H743" s="16">
        <f t="shared" si="84"/>
        <v>217.44</v>
      </c>
      <c r="I743" s="46"/>
      <c r="K743" s="33"/>
      <c r="L743" s="78"/>
    </row>
    <row r="744" spans="1:12" x14ac:dyDescent="0.2">
      <c r="A744" s="59"/>
      <c r="B744" s="37"/>
      <c r="C744" s="65"/>
      <c r="D744" s="37"/>
      <c r="E744" s="97"/>
      <c r="F744" s="97"/>
      <c r="G744" s="97"/>
      <c r="H744" s="98">
        <f>SUM(H737:H743)</f>
        <v>13854.190000000002</v>
      </c>
      <c r="I744" s="24" t="e">
        <f>H744/H$1010</f>
        <v>#DIV/0!</v>
      </c>
      <c r="L744" s="80"/>
    </row>
    <row r="745" spans="1:12" x14ac:dyDescent="0.2">
      <c r="A745" s="120" t="s">
        <v>909</v>
      </c>
      <c r="B745" s="37"/>
      <c r="C745" s="65"/>
      <c r="D745" s="37"/>
      <c r="E745" s="97"/>
      <c r="F745" s="97"/>
      <c r="G745" s="97"/>
      <c r="H745" s="98">
        <f>H608+H613+H623+H633+H637+H645+H652+H674+H718+H722+H729+H735+H744</f>
        <v>208206.42000000004</v>
      </c>
      <c r="I745" s="24" t="e">
        <f>H745/H$1010</f>
        <v>#DIV/0!</v>
      </c>
      <c r="L745" s="80"/>
    </row>
    <row r="746" spans="1:12" x14ac:dyDescent="0.2">
      <c r="A746" s="99"/>
      <c r="B746" s="100"/>
      <c r="C746" s="101"/>
      <c r="D746" s="100"/>
      <c r="E746" s="102"/>
      <c r="F746" s="102"/>
      <c r="G746" s="102"/>
      <c r="H746" s="14"/>
    </row>
    <row r="747" spans="1:12" x14ac:dyDescent="0.2">
      <c r="A747" s="103" t="s">
        <v>217</v>
      </c>
      <c r="B747" s="100"/>
      <c r="C747" s="101"/>
      <c r="D747" s="100"/>
      <c r="E747" s="102"/>
      <c r="F747" s="102"/>
      <c r="G747" s="102"/>
      <c r="H747" s="20">
        <f>H44+H133+H293+H452+H604+H745</f>
        <v>3604543.9800000009</v>
      </c>
      <c r="I747" s="24" t="e">
        <f>H747/H$1010</f>
        <v>#DIV/0!</v>
      </c>
      <c r="L747" s="80"/>
    </row>
    <row r="748" spans="1:12" x14ac:dyDescent="0.2">
      <c r="B748" s="13"/>
      <c r="D748" s="13"/>
      <c r="E748" s="14"/>
      <c r="F748" s="14"/>
      <c r="G748" s="14"/>
      <c r="H748" s="14"/>
    </row>
  </sheetData>
  <mergeCells count="3">
    <mergeCell ref="A1:I1"/>
    <mergeCell ref="A2:I2"/>
    <mergeCell ref="C8:F8"/>
  </mergeCells>
  <pageMargins left="0" right="0" top="0.74803149606299213" bottom="0.74803149606299213" header="0.31496062992125984" footer="0.31496062992125984"/>
  <pageSetup paperSize="9" scale="74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Plan 1</vt:lpstr>
      <vt:lpstr>'Plan 1'!Area_de_impressao</vt:lpstr>
      <vt:lpstr>'Plan 1'!Titulos_de_impressao</vt:lpstr>
    </vt:vector>
  </TitlesOfParts>
  <Company>+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User</cp:lastModifiedBy>
  <cp:lastPrinted>2019-04-10T13:19:33Z</cp:lastPrinted>
  <dcterms:created xsi:type="dcterms:W3CDTF">2009-02-04T20:58:56Z</dcterms:created>
  <dcterms:modified xsi:type="dcterms:W3CDTF">2019-04-10T13:26:44Z</dcterms:modified>
</cp:coreProperties>
</file>